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5\OS 2025\PORTAL TRANSPARÊNCIA\2024\PLANILHAS 2024 POR UNIDADE\DEZEMBRO 2024\"/>
    </mc:Choice>
  </mc:AlternateContent>
  <xr:revisionPtr revIDLastSave="0" documentId="13_ncr:1_{F87B3CC4-8A46-450E-8CBF-147C0417A5BB}" xr6:coauthVersionLast="47" xr6:coauthVersionMax="47" xr10:uidLastSave="{00000000-0000-0000-0000-000000000000}"/>
  <bookViews>
    <workbookView xWindow="-25320" yWindow="285" windowWidth="25440" windowHeight="15270" xr2:uid="{4F501AB5-CE36-40BD-9372-7E2B9B24ADB7}"/>
  </bookViews>
  <sheets>
    <sheet name="HOSP. LUZIÂNIA" sheetId="1" r:id="rId1"/>
  </sheets>
  <definedNames>
    <definedName name="_xlnm._FilterDatabase" localSheetId="0" hidden="1">'HOSP. LUZIÂNIA'!$A$73:$K$94</definedName>
    <definedName name="_xlnm.Print_Area" localSheetId="0">'HOSP. LUZIÂNIA'!$A$1:$V$104</definedName>
    <definedName name="_xlnm.Print_Titles" localSheetId="0">'HOSP. LUZIÂNIA'!$72:$73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2" i="1" l="1" a="1"/>
  <c r="L92" i="1" s="1"/>
  <c r="L91" i="1" a="1"/>
  <c r="L91" i="1" s="1"/>
  <c r="L90" i="1" a="1"/>
  <c r="L90" i="1" s="1"/>
  <c r="L89" i="1" a="1"/>
  <c r="L89" i="1" s="1"/>
  <c r="L85" i="1" a="1"/>
  <c r="L85" i="1" s="1"/>
  <c r="F85" i="1"/>
  <c r="L84" i="1" a="1"/>
  <c r="L84" i="1" s="1"/>
  <c r="F84" i="1"/>
  <c r="L83" i="1" a="1"/>
  <c r="L83" i="1" s="1"/>
  <c r="F83" i="1"/>
  <c r="L82" i="1" a="1"/>
  <c r="L82" i="1" s="1"/>
  <c r="F82" i="1"/>
  <c r="L81" i="1" a="1"/>
  <c r="L81" i="1" s="1"/>
  <c r="L80" i="1" a="1"/>
  <c r="L80" i="1" s="1"/>
  <c r="L78" i="1" a="1"/>
  <c r="L78" i="1" s="1"/>
  <c r="L77" i="1" a="1"/>
  <c r="L77" i="1" s="1"/>
  <c r="L76" i="1" a="1"/>
  <c r="L76" i="1" s="1"/>
  <c r="F76" i="1"/>
  <c r="L75" i="1" a="1"/>
  <c r="L75" i="1" s="1"/>
  <c r="F75" i="1"/>
  <c r="L74" i="1"/>
  <c r="L74" i="1" a="1"/>
  <c r="F74" i="1"/>
  <c r="F93" i="1" s="1"/>
  <c r="U62" i="1"/>
  <c r="T62" i="1"/>
  <c r="S62" i="1"/>
  <c r="R62" i="1"/>
  <c r="Q62" i="1"/>
  <c r="P62" i="1"/>
  <c r="O62" i="1"/>
  <c r="N62" i="1"/>
  <c r="M62" i="1"/>
  <c r="L62" i="1"/>
  <c r="J62" i="1"/>
  <c r="I62" i="1"/>
  <c r="H62" i="1"/>
  <c r="G62" i="1"/>
  <c r="X62" i="1" s="1"/>
  <c r="F62" i="1"/>
  <c r="E62" i="1"/>
  <c r="D62" i="1"/>
  <c r="W62" i="1" s="1"/>
  <c r="C62" i="1"/>
  <c r="B62" i="1"/>
  <c r="V61" i="1"/>
  <c r="V60" i="1"/>
  <c r="X59" i="1"/>
  <c r="W59" i="1"/>
  <c r="V59" i="1"/>
  <c r="V58" i="1"/>
  <c r="V57" i="1"/>
  <c r="X56" i="1"/>
  <c r="W56" i="1"/>
  <c r="V56" i="1"/>
  <c r="X55" i="1"/>
  <c r="W55" i="1"/>
  <c r="V55" i="1"/>
  <c r="X54" i="1"/>
  <c r="W54" i="1"/>
  <c r="V54" i="1"/>
  <c r="X53" i="1"/>
  <c r="W53" i="1"/>
  <c r="V53" i="1"/>
  <c r="X52" i="1"/>
  <c r="W52" i="1"/>
  <c r="V52" i="1"/>
  <c r="X51" i="1"/>
  <c r="W51" i="1"/>
  <c r="V51" i="1"/>
  <c r="X50" i="1"/>
  <c r="W50" i="1"/>
  <c r="V50" i="1"/>
  <c r="X49" i="1"/>
  <c r="W49" i="1"/>
  <c r="V49" i="1"/>
  <c r="X48" i="1"/>
  <c r="W48" i="1"/>
  <c r="V48" i="1"/>
  <c r="X47" i="1"/>
  <c r="W47" i="1"/>
  <c r="V47" i="1"/>
  <c r="C47" i="1"/>
  <c r="B47" i="1"/>
  <c r="X46" i="1"/>
  <c r="W46" i="1"/>
  <c r="V46" i="1"/>
  <c r="X45" i="1"/>
  <c r="W45" i="1"/>
  <c r="V45" i="1"/>
  <c r="X44" i="1"/>
  <c r="W44" i="1"/>
  <c r="V44" i="1"/>
  <c r="X43" i="1"/>
  <c r="W43" i="1"/>
  <c r="V43" i="1"/>
  <c r="C43" i="1"/>
  <c r="B43" i="1"/>
  <c r="X42" i="1"/>
  <c r="W42" i="1"/>
  <c r="V42" i="1"/>
  <c r="X41" i="1"/>
  <c r="W41" i="1"/>
  <c r="V41" i="1"/>
  <c r="X40" i="1"/>
  <c r="W40" i="1"/>
  <c r="V40" i="1"/>
  <c r="X39" i="1"/>
  <c r="W39" i="1"/>
  <c r="V39" i="1"/>
  <c r="C39" i="1"/>
  <c r="B39" i="1"/>
  <c r="X38" i="1"/>
  <c r="W38" i="1"/>
  <c r="V38" i="1"/>
  <c r="X37" i="1"/>
  <c r="W37" i="1"/>
  <c r="V37" i="1"/>
  <c r="C37" i="1"/>
  <c r="B37" i="1"/>
  <c r="X36" i="1"/>
  <c r="W36" i="1"/>
  <c r="V36" i="1"/>
  <c r="X35" i="1"/>
  <c r="W35" i="1"/>
  <c r="V35" i="1"/>
  <c r="X34" i="1"/>
  <c r="W34" i="1"/>
  <c r="V34" i="1"/>
  <c r="C34" i="1"/>
  <c r="B34" i="1"/>
  <c r="X33" i="1"/>
  <c r="W33" i="1"/>
  <c r="V33" i="1"/>
  <c r="X32" i="1"/>
  <c r="W32" i="1"/>
  <c r="V32" i="1"/>
  <c r="X31" i="1"/>
  <c r="W31" i="1"/>
  <c r="V31" i="1"/>
  <c r="X30" i="1"/>
  <c r="W30" i="1"/>
  <c r="V30" i="1"/>
  <c r="C30" i="1"/>
  <c r="B30" i="1"/>
  <c r="X29" i="1"/>
  <c r="W29" i="1"/>
  <c r="V29" i="1"/>
  <c r="X28" i="1"/>
  <c r="W28" i="1"/>
  <c r="V28" i="1"/>
  <c r="X27" i="1"/>
  <c r="W27" i="1"/>
  <c r="V27" i="1"/>
  <c r="X26" i="1"/>
  <c r="W26" i="1"/>
  <c r="V26" i="1"/>
  <c r="X25" i="1"/>
  <c r="W25" i="1"/>
  <c r="V25" i="1"/>
  <c r="X24" i="1"/>
  <c r="W24" i="1"/>
  <c r="V24" i="1"/>
  <c r="V62" i="1" s="1"/>
  <c r="X23" i="1"/>
  <c r="W23" i="1"/>
  <c r="V23" i="1"/>
  <c r="X22" i="1"/>
  <c r="W22" i="1"/>
  <c r="V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  <author>Emilia Regina da Fonseca</author>
  </authors>
  <commentList>
    <comment ref="F74" authorId="0" shapeId="0" xr:uid="{D6E2A4B5-1D07-4669-97C0-2734DD509513}">
      <text>
        <r>
          <rPr>
            <sz val="10"/>
            <rFont val="Arial"/>
            <family val="2"/>
          </rPr>
          <t>R$ 84.600,36-  E       R$   1.428,82</t>
        </r>
        <r>
          <rPr>
            <sz val="9"/>
            <color rgb="FF000000"/>
            <rFont val="Segoe UI"/>
            <family val="2"/>
            <charset val="1"/>
          </rPr>
          <t xml:space="preserve">  IRRF -CELG  JANEIRO/24 LANÇADO NA PLANILHA DE FEVEREIRO/24.  DESPACHO Nº 332/2024/SES/GMAE - CG-14421
</t>
        </r>
      </text>
    </comment>
    <comment ref="F75" authorId="0" shapeId="0" xr:uid="{259FA283-E797-466B-A1DD-05C0C6E44012}">
      <text>
        <r>
          <rPr>
            <sz val="10"/>
            <rFont val="Arial"/>
            <family val="2"/>
          </rPr>
          <t xml:space="preserve">R$ 65.319,05-  E       R$   1.148,38  </t>
        </r>
        <r>
          <rPr>
            <sz val="9"/>
            <color rgb="FF000000"/>
            <rFont val="Segoe UI"/>
            <family val="2"/>
            <charset val="1"/>
          </rPr>
          <t xml:space="preserve">IRRF -CELG  REFERENCIA FEVEREIRO/24, LANÇADA NA PLANILHA DE REPASSE MENSAL MARÇO/2024. DESPACHO Nº 1029/2024/SES/SUPECC-03082 e Despacho nº 332/2024- GMAE-CG (v. 58131458).
</t>
        </r>
      </text>
    </comment>
    <comment ref="F76" authorId="0" shapeId="0" xr:uid="{945C5C12-9BDE-410E-87F2-CE60E32E0F96}">
      <text>
        <r>
          <rPr>
            <sz val="10"/>
            <rFont val="Arial"/>
            <family val="2"/>
          </rPr>
          <t xml:space="preserve">R$ 62250,35 -  E       R$ 1.110,89  </t>
        </r>
        <r>
          <rPr>
            <sz val="9"/>
            <color rgb="FF000000"/>
            <rFont val="Segoe UI"/>
            <family val="2"/>
            <charset val="1"/>
          </rPr>
          <t xml:space="preserve">  IRRF -CELG  REFERENCIA MARÇO/24, LANÇADA NA PLANILHA DE REPASSE MENSAL ABRIL/2024.
.
DESPACHO Nº 499/2024/SES/GMAE - CG-14421 (59376570)RELATÓRIO Nº 21 / 2024 SES/GMAE - CG-14421</t>
        </r>
      </text>
    </comment>
    <comment ref="F81" authorId="0" shapeId="0" xr:uid="{E92DA409-3E4E-42F0-BCA8-41A436C4A993}">
      <text>
        <r>
          <rPr>
            <sz val="10"/>
            <rFont val="Arial"/>
            <family val="2"/>
          </rPr>
          <t xml:space="preserve">R$ 52.514,20-Fornecimento energia elétrica, referência agosto/24, Valor informado pela Coordenação de Gestão de Contas e Contratos - GAAL DESPACHO Nº 396/2024/SES/CGCC / GAAL-11410 (64984165)  Processo nº 201700010019675
.
VR.FATURA...............R$ 51.645,88
IR..................................R$ 868,32
</t>
        </r>
      </text>
    </comment>
    <comment ref="F82" authorId="1" shapeId="0" xr:uid="{47081E0A-5EF5-4461-B58B-2131A59044E8}">
      <text>
        <r>
          <rPr>
            <sz val="9"/>
            <color indexed="81"/>
            <rFont val="Segoe UI"/>
            <family val="2"/>
          </rPr>
          <t>....EQUATORIAL  REFERENCIA SETEMBRO 2024,   , LANÇADA NA PLANILHA DE REPASSE MENSAL  SETEMBRO 2024 DESPACHO Nº 437/2024/SES/CGCC / GAAL-11410 SEI 66162362...              
  -UC-120104994-09/2024.-TOTAL DA FATURA......</t>
        </r>
        <r>
          <rPr>
            <b/>
            <sz val="9"/>
            <color indexed="81"/>
            <rFont val="Segoe UI"/>
            <family val="2"/>
          </rPr>
          <t>.R$49.096,92</t>
        </r>
        <r>
          <rPr>
            <sz val="9"/>
            <color indexed="81"/>
            <rFont val="Segoe UI"/>
            <family val="2"/>
          </rPr>
          <t xml:space="preserve">
.-IR1,2%.....R$504,25.-IR4,8%......316,48....IR TOTAL........</t>
        </r>
        <r>
          <rPr>
            <b/>
            <sz val="9"/>
            <color indexed="81"/>
            <rFont val="Segoe UI"/>
            <family val="2"/>
          </rPr>
          <t xml:space="preserve">.R$820,73
.
</t>
        </r>
        <r>
          <rPr>
            <sz val="9"/>
            <color indexed="81"/>
            <rFont val="Segoe UI"/>
            <family val="2"/>
          </rPr>
          <t>Valor de Energia Elétrica, apontado no Processo SEI Nº 201700010019675, DESPACHO Nº 437/2024/SES/CGCC/GAAL (SEI Nº 66162362).
.
#Solicitação de Liquidação e Pagamento setembro/2024 CONSOLIDADO ({69150549|66741649})#</t>
        </r>
      </text>
    </comment>
    <comment ref="F83" authorId="1" shapeId="0" xr:uid="{3D535FD5-AD63-4917-B948-00A11DF702E5}">
      <text>
        <r>
          <rPr>
            <sz val="9"/>
            <color indexed="81"/>
            <rFont val="Segoe UI"/>
            <family val="2"/>
          </rPr>
          <t>71.928,98....EQUATORIAL  REFERENCIA OUTUBRO  2024,   , LANÇADA NA PLANILHA DE REPASSE MENSAL  OUTUBRO  2024 DESPACHO Nº 477/2024/SES/CGCC / GAAL-11410 SEI 67193559...                R$ 71928,98
-UC-120104994-10/2024.-TOTAL DA FATURA.......R$70.648,68.
-IR1,2%.....R$703,23.-IR4,8%......577,07....IR TOTAL.........R$1.280,30
.
#Solicitação de Liquidação e Pagamento HEL CONSOLIDADO OUTUBRO/2024 ({70111094|67614540})#</t>
        </r>
      </text>
    </comment>
    <comment ref="F84" authorId="1" shapeId="0" xr:uid="{4812D0C7-6157-44CC-A414-AB7F901B1234}">
      <text>
        <r>
          <rPr>
            <b/>
            <sz val="9"/>
            <color indexed="81"/>
            <rFont val="Segoe UI"/>
            <family val="2"/>
          </rPr>
          <t>55.325,2</t>
        </r>
        <r>
          <rPr>
            <sz val="9"/>
            <color indexed="81"/>
            <rFont val="Segoe UI"/>
            <family val="2"/>
          </rPr>
          <t xml:space="preserve">4....EQUATORIAL  REFERENCIA NOVEMBRO  2024,   LANÇADA NA PLANILHA DE REPASSE MENSAL NOVEMBRO  2024 DESPACHO Nº 511/2024/SES/CGCC / GAAL-11410 SEI 68238301...                R$ 55325,24-UC-120104994-11/2024.-TOTAL DA FATURA.......R$54017,68.-IR1,2%.....R$734,82.-IR4,8%......572,74....IR TOTAL.........R$1307,56
.
</t>
        </r>
        <r>
          <rPr>
            <b/>
            <sz val="9"/>
            <color indexed="81"/>
            <rFont val="Segoe UI"/>
            <family val="2"/>
          </rPr>
          <t xml:space="preserve"> R$ 19145,54</t>
        </r>
        <r>
          <rPr>
            <sz val="9"/>
            <color indexed="81"/>
            <rFont val="Segoe UI"/>
            <family val="2"/>
          </rPr>
          <t>-UC--.-TOTAL DA FATURA.......R$19145,54.-IR1,2%.....R$.-IR4,8%..........IR TOTAL.........R$
.
#Solicitação de Liquidação e Pagamento HEL CONSOLIDADO NOVEMBRO/2024 ({70815633|68260247})#</t>
        </r>
      </text>
    </comment>
    <comment ref="F85" authorId="1" shapeId="0" xr:uid="{E29381FC-E743-455F-9562-46E423051D21}">
      <text>
        <r>
          <rPr>
            <sz val="9"/>
            <color indexed="81"/>
            <rFont val="Segoe UI"/>
            <family val="2"/>
          </rPr>
          <t xml:space="preserve">64200,11....EQUATORIAL  REFERENCIA DEZEMBRO  2024,   LANÇADA NA PLANILHA DE REPASSE MENSAL DEZEMBRO  2024 DESPACHO Nº 520/2024/SES/CGCC / GAAL-11410 SEI 68409199...                R$ 64200,11-UC-120104994-12/2024.-TOTAL DA FATURA.......R$63076,29.-IR1,2%.....R$631,73.-IR4,8%......492,09....IR TOTAL.........R$1123,82
.
#Solicitação de Liquidação e Pagamento HEL CONSOLIDADO DEZEMBRO/2024 ({71086782|68508164})#
</t>
        </r>
      </text>
    </comment>
    <comment ref="F86" authorId="0" shapeId="0" xr:uid="{3B781781-79BF-4971-8AFF-FEBA87879D09}">
      <text>
        <r>
          <rPr>
            <sz val="10"/>
            <rFont val="Arial"/>
            <family val="2"/>
          </rPr>
          <t xml:space="preserve"> R$ 243.780,23 - Parcela 02/06 -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87" authorId="0" shapeId="0" xr:uid="{CEB676AC-91E2-486A-B9E6-8D3B22FE26D9}">
      <text>
        <r>
          <rPr>
            <sz val="10"/>
            <rFont val="Arial"/>
            <family val="2"/>
          </rPr>
          <t xml:space="preserve"> R$ 243.780,23 - Parcela 04/06 -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88" authorId="0" shapeId="0" xr:uid="{E7B60002-4150-4DE2-A0C1-EF80F32C5551}">
      <text>
        <r>
          <rPr>
            <sz val="10"/>
            <rFont val="Arial"/>
            <family val="2"/>
          </rPr>
          <t xml:space="preserve"> R$ 243.780,23 - Parcela 05/06 -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89" authorId="0" shapeId="0" xr:uid="{BFAAE909-F8EB-4CFC-8FD4-AAB96D20175E}">
      <text>
        <r>
          <rPr>
            <sz val="10"/>
            <rFont val="Arial"/>
            <family val="2"/>
          </rPr>
          <t xml:space="preserve"> R$ 243.780,23 - Parcela 06/06 -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90" authorId="0" shapeId="0" xr:uid="{A604A866-B23E-4663-B323-449E33CEE3EA}">
      <text>
        <r>
          <rPr>
            <sz val="10"/>
            <rFont val="Arial"/>
            <family val="2"/>
          </rPr>
          <t xml:space="preserve"> R$ 243.780,23 - Parcela 06/06 -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91" authorId="0" shapeId="0" xr:uid="{1C048E3C-9387-4F28-8F8A-A2C8AFD8FCB0}">
      <text>
        <r>
          <rPr>
            <sz val="10"/>
            <rFont val="Arial"/>
            <family val="2"/>
          </rPr>
          <t xml:space="preserve"> R$ 243.780,23 - Parcela 06/06 -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92" authorId="1" shapeId="0" xr:uid="{16312F14-0EA2-45B2-B39C-41AE0596EAA4}">
      <text>
        <r>
          <rPr>
            <b/>
            <sz val="9"/>
            <color indexed="81"/>
            <rFont val="Segoe UI"/>
            <family val="2"/>
          </rPr>
          <t>R$ 72.384,00</t>
        </r>
        <r>
          <rPr>
            <sz val="9"/>
            <color indexed="81"/>
            <rFont val="Segoe UI"/>
            <family val="2"/>
          </rPr>
          <t>- Relatório nº 37/2024 - COMACG/GMAE-CG/SUPECC/SES/GO (v.62225389), referente ao período de avaliação de 01 de janeiro a 30 de junho de 2024, o qual corresponde ao Contrato de Gestão nº 45/2022/SES/GO, firmado entre a Secretaria de Estado da Saúde de Goiás - SES/GO e a Organização Social de Saúde - INSTITUTO PATRIS, responsável pelo gerenciamento, operacionalização e execução das ações e serviços de saúde do HOSPITAL ESTADUAL DE LUZIÂNIA-HEL., conforme Despacho nº 2873/2024/SES/SUPECC (v.65805680), processo 202400010048511.
.
#Solicitação de Liquidação e Pagamento Novembro/24 HEL parcial ({68889464|66504303})#
.
#Solicitação de Liquidação e Pagamento HEL CONSOLIDADO NOVEMBRO/2024 ({70815633|68260247})#</t>
        </r>
      </text>
    </comment>
  </commentList>
</comments>
</file>

<file path=xl/sharedStrings.xml><?xml version="1.0" encoding="utf-8"?>
<sst xmlns="http://schemas.openxmlformats.org/spreadsheetml/2006/main" count="125" uniqueCount="54">
  <si>
    <t>Relatório Resumido da Execução Orçamentária e Financeira por Contrato de Gestão</t>
  </si>
  <si>
    <t>Mês/Ano: JANEIRO A DEZEMBRO/2024</t>
  </si>
  <si>
    <t>Órgão Contratante: SECRETARIA DE ESTADO DA SAÚDE – SES/GO.</t>
  </si>
  <si>
    <t>CNPJ:02.529.964/0001-57</t>
  </si>
  <si>
    <t>Organização Social Contratada : INSTITUTO PATRIS</t>
  </si>
  <si>
    <t>CNPJ: 37.678.845/0001-40</t>
  </si>
  <si>
    <t>Unidade Gerida: HOSPITAL ESTADUAL DE LUZIÂNIA</t>
  </si>
  <si>
    <t xml:space="preserve">Contrato de Gestão nº:45/2022  - SES                      , 6º APOSTILALMENTO, 7º APOSTILALMENTO   ,  8º APOSTILALMENTO ,  9º APOSTILALMENTO,10º APOSTILALMENTO, 11º APOSTILALMENTO , 12º APOSTILALMENTO, 13º APOSTILALMENTO, 14º APOSTILALMENTO, 15° apostilamento, 16° APOSTILAMENTO .                                               </t>
  </si>
  <si>
    <t>Vigência do Contrato de Gestão - Início: 13/06/2022   Término 12/06/2026          E 1° TERMO ADITIVO: 01/10/2024 A 31/05/2026</t>
  </si>
  <si>
    <t>Previsão de Repasse Mensal do Contrato de Gestão/ADITIVO - Custeio : R$ 4.725.799,40     E 1° TERMO ADITIVO: R$ 527.601,42      Processo nº: 202100010000417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</si>
  <si>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</si>
  <si>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</si>
  <si>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</si>
  <si>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</si>
  <si>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</si>
  <si>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</si>
  <si>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</si>
  <si>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</si>
  <si>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</si>
  <si>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</si>
  <si>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</si>
  <si>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</si>
  <si>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</si>
  <si>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</si>
  <si>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</si>
  <si>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</si>
  <si>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</si>
  <si>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</si>
  <si>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</si>
  <si>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</si>
  <si>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</si>
  <si>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</si>
  <si>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</si>
  <si>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</si>
  <si>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</si>
  <si>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</si>
  <si>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</si>
  <si>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</si>
  <si>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</si>
  <si>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</si>
  <si>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</si>
  <si>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</si>
  <si>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</si>
  <si>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</si>
  <si>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Glosa- Concessionárias (faturas da energia).</t>
  </si>
  <si>
    <t>3.3.90.39.04</t>
  </si>
  <si>
    <t>SES/GAAL-11410, SES/GMAE-14421 E SES/SUPECC-03082.</t>
  </si>
  <si>
    <t>Glosa - Não cumprimento de Metas Contratuais.</t>
  </si>
  <si>
    <t>13 de dezembro de 2022 a 12 de junho de 2023</t>
  </si>
  <si>
    <t>SES/COMACG-20549 E SES/SUPECC-03082.</t>
  </si>
  <si>
    <t>Total Geral</t>
  </si>
  <si>
    <t xml:space="preserve">* Glosa aplicada com valor estimado - ajuste será realizado posteriormente, quando informado pela SES/GMAE - CG-14421. </t>
  </si>
  <si>
    <r>
      <rPr>
        <b/>
        <sz val="10"/>
        <color rgb="FF000000"/>
        <rFont val="Calibri"/>
        <family val="2"/>
        <charset val="1"/>
      </rPr>
      <t xml:space="preserve">Nota Explicativa:                                                                                                                                                                                                                                                                                                                                                                    9. Pagamentos de Despesas de Exercícios Anteriores - DEA: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  <charset val="1"/>
      </rPr>
      <t>Repasse financeiro ao Hospital Estadual de Luziânia para pagamento do Piso Nacional da Enfermagem. Portaria GM/MS nº 1.135/2023. Contrato de Gestão nº 4
5/2019. 5º Apostilamento.
.
REF.: Dezembro/2023</t>
    </r>
    <r>
      <rPr>
        <b/>
        <sz val="10"/>
        <color rgb="FF000000"/>
        <rFont val="Calibri"/>
        <family val="2"/>
        <charset val="1"/>
      </rPr>
      <t xml:space="preserve">...................R$ 330.917,85
.
</t>
    </r>
    <r>
      <rPr>
        <sz val="10"/>
        <color rgb="FF000000"/>
        <rFont val="Calibri"/>
        <family val="2"/>
        <charset val="1"/>
      </rPr>
      <t xml:space="preserve">PROG.:ASSISTÊNCIA FINANCEIRA P/ PAGTO DO PISO SALARIAL DOS PROF. DA ENFERMAGEM - PORTARIA 1355/2023.                                                                                                                                                                              </t>
    </r>
    <r>
      <rPr>
        <b/>
        <sz val="10"/>
        <color rgb="FF000000"/>
        <rFont val="Calibri"/>
        <family val="2"/>
        <charset val="1"/>
      </rPr>
      <t xml:space="preserve">8. Pagamentos (repasses – Restos a Pagar):  </t>
    </r>
    <r>
      <rPr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 202100010000417,HOSP.EST.LUZIANIA-PATRIS, REF. AO REPASSE CONT. GESTÃO, REF. A NOVEMBRO 2023.
.
VALOR PAGO</t>
    </r>
    <r>
      <rPr>
        <b/>
        <sz val="10"/>
        <color rgb="FF000000"/>
        <rFont val="Calibri"/>
        <family val="2"/>
        <charset val="1"/>
      </rPr>
      <t xml:space="preserve">................R$ 25.274,94.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  <charset val="1"/>
      </rPr>
      <t>PROC: 202100010000417,HOSP.EST.LUZIANIA-PATRIS, REF. AO REPASSE CONT. GESTÃO, REF. A DEZEMBRO 2023.
.
VALOR PAGO</t>
    </r>
    <r>
      <rPr>
        <b/>
        <sz val="10"/>
        <color rgb="FF000000"/>
        <rFont val="Calibri"/>
        <family val="2"/>
        <charset val="1"/>
      </rPr>
      <t>..................R$ 45.043,93.</t>
    </r>
  </si>
  <si>
    <t>Fonte:Contratos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</si>
</sst>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7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1"/>
      <color theme="0"/>
      <name val="Calibri"/>
      <family val="2"/>
      <charset val="1"/>
    </font>
    <font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1"/>
      <name val="Calibri"/>
      <family val="2"/>
      <charset val="1"/>
    </font>
    <font>
      <sz val="8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sz val="12"/>
      <color rgb="FF1F497D"/>
      <name val="Calibri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164" fontId="1" fillId="0" borderId="0" applyBorder="0" applyProtection="0"/>
    <xf numFmtId="164" fontId="1" fillId="0" borderId="0" applyBorder="0" applyProtection="0"/>
    <xf numFmtId="0" fontId="1" fillId="0" borderId="0"/>
  </cellStyleXfs>
  <cellXfs count="78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/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4" fillId="0" borderId="0" xfId="0" applyFont="1"/>
    <xf numFmtId="0" fontId="6" fillId="2" borderId="2" xfId="0" applyFont="1" applyFill="1" applyBorder="1" applyAlignment="1">
      <alignment vertical="center" wrapText="1"/>
    </xf>
    <xf numFmtId="0" fontId="4" fillId="0" borderId="3" xfId="0" applyFont="1" applyBorder="1" applyAlignment="1">
      <alignment wrapText="1"/>
    </xf>
    <xf numFmtId="0" fontId="4" fillId="0" borderId="3" xfId="0" applyFont="1" applyBorder="1" applyAlignment="1">
      <alignment wrapText="1"/>
    </xf>
    <xf numFmtId="0" fontId="4" fillId="0" borderId="4" xfId="0" applyFont="1" applyBorder="1" applyAlignment="1">
      <alignment horizontal="righ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17" fontId="4" fillId="0" borderId="12" xfId="0" applyNumberFormat="1" applyFont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center" vertical="center" wrapText="1"/>
    </xf>
    <xf numFmtId="164" fontId="4" fillId="0" borderId="14" xfId="0" applyNumberFormat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164" fontId="4" fillId="0" borderId="15" xfId="1" applyFont="1" applyBorder="1" applyAlignment="1" applyProtection="1">
      <alignment horizontal="center" vertical="center" wrapText="1"/>
    </xf>
    <xf numFmtId="165" fontId="4" fillId="0" borderId="16" xfId="0" applyNumberFormat="1" applyFont="1" applyBorder="1" applyAlignment="1">
      <alignment horizontal="center" vertical="center" wrapText="1"/>
    </xf>
    <xf numFmtId="164" fontId="8" fillId="0" borderId="15" xfId="0" applyNumberFormat="1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164" fontId="4" fillId="0" borderId="16" xfId="0" applyNumberFormat="1" applyFont="1" applyBorder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7" fontId="4" fillId="0" borderId="17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164" fontId="4" fillId="0" borderId="16" xfId="1" applyFont="1" applyBorder="1" applyAlignment="1" applyProtection="1">
      <alignment horizontal="center" vertical="center" wrapText="1"/>
    </xf>
    <xf numFmtId="164" fontId="8" fillId="0" borderId="16" xfId="0" applyNumberFormat="1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164" fontId="8" fillId="0" borderId="16" xfId="1" applyFont="1" applyBorder="1" applyAlignment="1" applyProtection="1">
      <alignment horizontal="center" vertical="center" wrapText="1"/>
    </xf>
    <xf numFmtId="164" fontId="8" fillId="0" borderId="15" xfId="1" applyFont="1" applyBorder="1" applyAlignment="1" applyProtection="1">
      <alignment horizontal="center" vertical="center" wrapText="1"/>
    </xf>
    <xf numFmtId="165" fontId="4" fillId="0" borderId="15" xfId="0" applyNumberFormat="1" applyFont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164" fontId="7" fillId="4" borderId="1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6" fillId="2" borderId="18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vertical="center" wrapText="1"/>
    </xf>
    <xf numFmtId="0" fontId="7" fillId="3" borderId="18" xfId="0" applyFont="1" applyFill="1" applyBorder="1" applyAlignment="1">
      <alignment horizontal="center" vertical="center" wrapText="1"/>
    </xf>
    <xf numFmtId="164" fontId="9" fillId="0" borderId="19" xfId="2" applyFont="1" applyBorder="1" applyAlignment="1" applyProtection="1">
      <alignment horizontal="right" vertical="center"/>
    </xf>
    <xf numFmtId="0" fontId="4" fillId="0" borderId="18" xfId="0" applyFont="1" applyBorder="1" applyAlignment="1">
      <alignment horizontal="center" vertical="center" wrapText="1"/>
    </xf>
    <xf numFmtId="1" fontId="4" fillId="0" borderId="18" xfId="0" applyNumberFormat="1" applyFont="1" applyBorder="1" applyAlignment="1">
      <alignment vertical="center" wrapText="1"/>
    </xf>
    <xf numFmtId="165" fontId="4" fillId="0" borderId="18" xfId="0" applyNumberFormat="1" applyFont="1" applyBorder="1" applyAlignment="1">
      <alignment horizontal="center" vertical="center" wrapText="1"/>
    </xf>
    <xf numFmtId="0" fontId="10" fillId="0" borderId="18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top" wrapText="1"/>
    </xf>
    <xf numFmtId="0" fontId="4" fillId="0" borderId="0" xfId="0" applyFont="1" applyAlignment="1">
      <alignment vertical="center" wrapText="1"/>
    </xf>
    <xf numFmtId="164" fontId="9" fillId="0" borderId="19" xfId="2" applyFont="1" applyBorder="1" applyAlignment="1" applyProtection="1">
      <alignment vertical="center"/>
    </xf>
    <xf numFmtId="164" fontId="9" fillId="0" borderId="19" xfId="2" applyFont="1" applyBorder="1" applyAlignment="1" applyProtection="1">
      <alignment horizontal="center" vertical="center"/>
    </xf>
    <xf numFmtId="0" fontId="10" fillId="0" borderId="1" xfId="0" applyFont="1" applyBorder="1" applyAlignment="1">
      <alignment horizontal="left" vertical="top" wrapText="1"/>
    </xf>
    <xf numFmtId="164" fontId="0" fillId="0" borderId="19" xfId="2" applyFont="1" applyBorder="1" applyAlignment="1" applyProtection="1">
      <alignment horizontal="right" vertical="center"/>
    </xf>
    <xf numFmtId="4" fontId="12" fillId="0" borderId="19" xfId="3" applyNumberFormat="1" applyFont="1" applyBorder="1" applyAlignment="1">
      <alignment vertical="center" wrapText="1"/>
    </xf>
    <xf numFmtId="164" fontId="9" fillId="0" borderId="18" xfId="2" applyFont="1" applyBorder="1" applyAlignment="1" applyProtection="1">
      <alignment vertical="center"/>
    </xf>
    <xf numFmtId="0" fontId="10" fillId="0" borderId="20" xfId="0" applyFont="1" applyBorder="1" applyAlignment="1">
      <alignment vertical="center" wrapText="1"/>
    </xf>
    <xf numFmtId="164" fontId="9" fillId="0" borderId="18" xfId="2" applyFont="1" applyBorder="1" applyAlignment="1" applyProtection="1">
      <alignment horizontal="right" vertical="center"/>
    </xf>
    <xf numFmtId="164" fontId="0" fillId="0" borderId="18" xfId="2" applyFont="1" applyBorder="1" applyAlignment="1" applyProtection="1">
      <alignment horizontal="right" vertical="center"/>
    </xf>
    <xf numFmtId="0" fontId="7" fillId="5" borderId="18" xfId="0" applyFont="1" applyFill="1" applyBorder="1" applyAlignment="1">
      <alignment vertical="center" wrapText="1"/>
    </xf>
    <xf numFmtId="164" fontId="7" fillId="5" borderId="18" xfId="1" applyFont="1" applyFill="1" applyBorder="1" applyAlignment="1" applyProtection="1">
      <alignment horizontal="right" vertical="center" wrapText="1"/>
    </xf>
    <xf numFmtId="0" fontId="4" fillId="5" borderId="18" xfId="0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0" fontId="7" fillId="0" borderId="12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4">
    <cellStyle name="Normal" xfId="0" builtinId="0"/>
    <cellStyle name="Normal 65" xfId="3" xr:uid="{FE30F1E8-32BB-4E15-9F54-41E23588ADFA}"/>
    <cellStyle name="Vírgula" xfId="1" builtinId="3"/>
    <cellStyle name="Vírgula 44" xfId="2" xr:uid="{883D3A83-C3A2-42C3-ACDB-96EA0557227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25F95-38E8-468D-A1DC-987DA69651ED}">
  <sheetPr>
    <tabColor rgb="FF92D050"/>
    <pageSetUpPr fitToPage="1"/>
  </sheetPr>
  <dimension ref="A1:X471"/>
  <sheetViews>
    <sheetView tabSelected="1" zoomScaleNormal="100" workbookViewId="0">
      <selection activeCell="A13" sqref="A13:V13"/>
    </sheetView>
  </sheetViews>
  <sheetFormatPr defaultColWidth="8.7109375" defaultRowHeight="15" x14ac:dyDescent="0.25"/>
  <cols>
    <col min="1" max="1" width="10.28515625" customWidth="1"/>
    <col min="2" max="2" width="14.28515625" customWidth="1"/>
    <col min="3" max="3" width="15" style="77" customWidth="1"/>
    <col min="4" max="7" width="15" customWidth="1"/>
    <col min="8" max="8" width="16.7109375" customWidth="1"/>
    <col min="9" max="10" width="15" customWidth="1"/>
    <col min="11" max="11" width="16.5703125" customWidth="1"/>
    <col min="12" max="22" width="14.7109375" customWidth="1"/>
    <col min="23" max="23" width="13.5703125" style="2" bestFit="1" customWidth="1"/>
    <col min="24" max="24" width="14.28515625" style="2" bestFit="1" customWidth="1"/>
  </cols>
  <sheetData>
    <row r="1" spans="1:23" ht="3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3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  <c r="P2" s="4"/>
      <c r="Q2" s="4"/>
      <c r="R2" s="4"/>
      <c r="S2" s="4"/>
      <c r="T2" s="4"/>
      <c r="U2" s="4"/>
      <c r="V2" s="4"/>
      <c r="W2" s="5"/>
    </row>
    <row r="3" spans="1:23" x14ac:dyDescent="0.25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5"/>
    </row>
    <row r="4" spans="1:23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4"/>
      <c r="P4" s="4"/>
      <c r="Q4" s="4"/>
      <c r="R4" s="4"/>
      <c r="S4" s="4"/>
      <c r="T4" s="4"/>
      <c r="U4" s="4"/>
      <c r="V4" s="4"/>
      <c r="W4" s="5"/>
    </row>
    <row r="5" spans="1:23" ht="18" customHeight="1" x14ac:dyDescent="0.25">
      <c r="A5" s="7" t="s">
        <v>2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5"/>
    </row>
    <row r="6" spans="1:23" ht="16.5" customHeight="1" x14ac:dyDescent="0.25">
      <c r="A6" s="8" t="s">
        <v>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4"/>
      <c r="P6" s="4"/>
      <c r="Q6" s="4"/>
      <c r="R6" s="4"/>
      <c r="S6" s="4"/>
      <c r="T6" s="4"/>
      <c r="U6" s="4"/>
      <c r="V6" s="4"/>
      <c r="W6" s="5"/>
    </row>
    <row r="7" spans="1:23" ht="16.5" customHeight="1" x14ac:dyDescent="0.25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4"/>
      <c r="P7" s="4"/>
      <c r="Q7" s="4"/>
      <c r="R7" s="4"/>
      <c r="S7" s="4"/>
      <c r="T7" s="4"/>
      <c r="U7" s="4"/>
      <c r="V7" s="4"/>
      <c r="W7" s="5"/>
    </row>
    <row r="8" spans="1:23" ht="16.5" customHeight="1" x14ac:dyDescent="0.25">
      <c r="A8" s="7" t="s">
        <v>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5"/>
    </row>
    <row r="9" spans="1:23" ht="15.75" customHeight="1" x14ac:dyDescent="0.25">
      <c r="A9" s="8" t="s">
        <v>5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4"/>
      <c r="P9" s="4"/>
      <c r="Q9" s="4"/>
      <c r="R9" s="4"/>
      <c r="S9" s="4"/>
      <c r="T9" s="4"/>
      <c r="U9" s="4"/>
      <c r="V9" s="4"/>
      <c r="W9" s="5"/>
    </row>
    <row r="10" spans="1:23" ht="15.75" customHeight="1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4"/>
      <c r="P10" s="4"/>
      <c r="Q10" s="4"/>
      <c r="R10" s="4"/>
      <c r="S10" s="4"/>
      <c r="T10" s="4"/>
      <c r="U10" s="4"/>
      <c r="V10" s="4"/>
      <c r="W10" s="5"/>
    </row>
    <row r="11" spans="1:23" ht="18.75" customHeight="1" x14ac:dyDescent="0.25">
      <c r="A11" s="7" t="s">
        <v>6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5"/>
    </row>
    <row r="12" spans="1:23" ht="15.75" customHeight="1" thickBot="1" x14ac:dyDescent="0.3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4"/>
      <c r="P12" s="4"/>
      <c r="Q12" s="4"/>
      <c r="R12" s="4"/>
      <c r="S12" s="4"/>
      <c r="T12" s="4"/>
      <c r="U12" s="4"/>
      <c r="V12" s="4"/>
      <c r="W12" s="5"/>
    </row>
    <row r="13" spans="1:23" ht="15.75" customHeight="1" thickBot="1" x14ac:dyDescent="0.3">
      <c r="A13" s="10" t="s">
        <v>7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5"/>
    </row>
    <row r="14" spans="1:23" ht="15.75" customHeight="1" thickBot="1" x14ac:dyDescent="0.3">
      <c r="A14" s="10" t="s">
        <v>8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5"/>
    </row>
    <row r="15" spans="1:23" ht="15.75" thickBot="1" x14ac:dyDescent="0.3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2"/>
      <c r="Q15" s="12"/>
      <c r="R15" s="12"/>
      <c r="S15" s="12"/>
      <c r="T15" s="12"/>
      <c r="U15" s="12"/>
      <c r="V15" s="12"/>
      <c r="W15" s="5"/>
    </row>
    <row r="16" spans="1:23" ht="15.75" customHeight="1" thickBot="1" x14ac:dyDescent="0.3">
      <c r="A16" s="10" t="s">
        <v>9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5"/>
    </row>
    <row r="17" spans="1:24" ht="25.5" customHeight="1" thickBot="1" x14ac:dyDescent="0.3">
      <c r="A17" s="10" t="s">
        <v>10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5"/>
    </row>
    <row r="18" spans="1:24" ht="15.75" customHeight="1" thickBot="1" x14ac:dyDescent="0.3">
      <c r="A18" s="13" t="s">
        <v>11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5"/>
    </row>
    <row r="19" spans="1:24" s="19" customFormat="1" ht="15.75" customHeight="1" thickBot="1" x14ac:dyDescent="0.3">
      <c r="A19" s="14" t="s">
        <v>12</v>
      </c>
      <c r="B19" s="15"/>
      <c r="C19" s="16" t="s">
        <v>13</v>
      </c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7"/>
      <c r="X19" s="18"/>
    </row>
    <row r="20" spans="1:24" s="19" customFormat="1" ht="79.5" customHeight="1" thickBot="1" x14ac:dyDescent="0.3">
      <c r="A20" s="14"/>
      <c r="B20" s="20" t="s">
        <v>14</v>
      </c>
      <c r="C20" s="21" t="s">
        <v>15</v>
      </c>
      <c r="D20" s="22" t="s">
        <v>16</v>
      </c>
      <c r="E20" s="22"/>
      <c r="F20" s="22"/>
      <c r="G20" s="22" t="s">
        <v>17</v>
      </c>
      <c r="H20" s="22"/>
      <c r="I20" s="22"/>
      <c r="J20" s="23" t="s">
        <v>18</v>
      </c>
      <c r="K20" s="22" t="s">
        <v>19</v>
      </c>
      <c r="L20" s="22"/>
      <c r="M20" s="22"/>
      <c r="N20" s="22"/>
      <c r="O20" s="22" t="s">
        <v>20</v>
      </c>
      <c r="P20" s="22"/>
      <c r="Q20" s="23" t="s">
        <v>21</v>
      </c>
      <c r="R20" s="22" t="s">
        <v>22</v>
      </c>
      <c r="S20" s="22"/>
      <c r="T20" s="22" t="s">
        <v>23</v>
      </c>
      <c r="U20" s="22"/>
      <c r="V20" s="21" t="s">
        <v>24</v>
      </c>
      <c r="W20" s="17"/>
      <c r="X20" s="18"/>
    </row>
    <row r="21" spans="1:24" s="19" customFormat="1" ht="37.5" customHeight="1" thickBot="1" x14ac:dyDescent="0.3">
      <c r="A21" s="14"/>
      <c r="B21" s="20"/>
      <c r="C21" s="21"/>
      <c r="D21" s="24" t="s">
        <v>25</v>
      </c>
      <c r="E21" s="24" t="s">
        <v>26</v>
      </c>
      <c r="F21" s="24" t="s">
        <v>27</v>
      </c>
      <c r="G21" s="24" t="s">
        <v>25</v>
      </c>
      <c r="H21" s="24" t="s">
        <v>26</v>
      </c>
      <c r="I21" s="24" t="s">
        <v>27</v>
      </c>
      <c r="J21" s="24" t="s">
        <v>25</v>
      </c>
      <c r="K21" s="24" t="s">
        <v>28</v>
      </c>
      <c r="L21" s="24" t="s">
        <v>25</v>
      </c>
      <c r="M21" s="24" t="s">
        <v>26</v>
      </c>
      <c r="N21" s="24" t="s">
        <v>27</v>
      </c>
      <c r="O21" s="24" t="s">
        <v>25</v>
      </c>
      <c r="P21" s="24" t="s">
        <v>26</v>
      </c>
      <c r="Q21" s="24"/>
      <c r="R21" s="24" t="s">
        <v>25</v>
      </c>
      <c r="S21" s="24" t="s">
        <v>26</v>
      </c>
      <c r="T21" s="24" t="s">
        <v>25</v>
      </c>
      <c r="U21" s="24" t="s">
        <v>29</v>
      </c>
      <c r="V21" s="21"/>
      <c r="W21" s="17"/>
      <c r="X21" s="18"/>
    </row>
    <row r="22" spans="1:24" s="19" customFormat="1" ht="15.75" thickBot="1" x14ac:dyDescent="0.3">
      <c r="A22" s="25">
        <v>45292</v>
      </c>
      <c r="B22" s="26">
        <v>5055278.5599999996</v>
      </c>
      <c r="C22" s="27">
        <v>5055278.5599999996</v>
      </c>
      <c r="D22" s="27">
        <v>33812336.229999997</v>
      </c>
      <c r="E22" s="27"/>
      <c r="F22" s="27"/>
      <c r="G22" s="27">
        <v>9251598.8000000007</v>
      </c>
      <c r="H22" s="28"/>
      <c r="I22" s="28"/>
      <c r="J22" s="29">
        <v>86029.18</v>
      </c>
      <c r="K22" s="30">
        <v>45292</v>
      </c>
      <c r="L22" s="31">
        <v>4625799.4000000004</v>
      </c>
      <c r="M22" s="31"/>
      <c r="N22" s="31"/>
      <c r="O22" s="32"/>
      <c r="P22" s="32"/>
      <c r="Q22" s="31"/>
      <c r="R22" s="31"/>
      <c r="S22" s="31"/>
      <c r="T22" s="32"/>
      <c r="U22" s="32"/>
      <c r="V22" s="33">
        <f t="shared" ref="V22:V61" si="0">L22+M22+N22+R22+S22+T22+U22</f>
        <v>4625799.4000000004</v>
      </c>
      <c r="W22" s="34">
        <f>SUM(D22:F22)</f>
        <v>33812336.229999997</v>
      </c>
      <c r="X22" s="35">
        <f>SUM(G22:I22)</f>
        <v>9251598.8000000007</v>
      </c>
    </row>
    <row r="23" spans="1:24" s="19" customFormat="1" ht="15.75" thickBot="1" x14ac:dyDescent="0.3">
      <c r="A23" s="36">
        <v>45323</v>
      </c>
      <c r="B23" s="37">
        <v>5058684.09</v>
      </c>
      <c r="C23" s="33">
        <v>5058684.09</v>
      </c>
      <c r="D23" s="27"/>
      <c r="E23" s="27"/>
      <c r="F23" s="27"/>
      <c r="G23" s="27">
        <v>3163118.04</v>
      </c>
      <c r="H23" s="33"/>
      <c r="I23" s="38"/>
      <c r="J23" s="39">
        <v>66467.429999999993</v>
      </c>
      <c r="K23" s="30">
        <v>45289</v>
      </c>
      <c r="L23" s="31"/>
      <c r="M23" s="40"/>
      <c r="N23" s="40"/>
      <c r="O23" s="41"/>
      <c r="P23" s="41"/>
      <c r="Q23" s="31"/>
      <c r="R23" s="31">
        <v>45043.93</v>
      </c>
      <c r="S23" s="31"/>
      <c r="T23" s="41"/>
      <c r="U23" s="41"/>
      <c r="V23" s="33">
        <f t="shared" si="0"/>
        <v>45043.93</v>
      </c>
      <c r="W23" s="34">
        <f t="shared" ref="W23:W62" si="1">SUM(D23:F23)</f>
        <v>0</v>
      </c>
      <c r="X23" s="35">
        <f t="shared" ref="X23:X62" si="2">SUM(G23:I23)</f>
        <v>3163118.04</v>
      </c>
    </row>
    <row r="24" spans="1:24" s="19" customFormat="1" ht="15.75" thickBot="1" x14ac:dyDescent="0.3">
      <c r="A24" s="36">
        <v>45323</v>
      </c>
      <c r="B24" s="37"/>
      <c r="C24" s="33"/>
      <c r="D24" s="27"/>
      <c r="E24" s="27"/>
      <c r="F24" s="27"/>
      <c r="G24" s="27"/>
      <c r="H24" s="33"/>
      <c r="I24" s="38"/>
      <c r="J24" s="39"/>
      <c r="K24" s="30">
        <v>45231</v>
      </c>
      <c r="L24" s="31"/>
      <c r="M24" s="40"/>
      <c r="N24" s="40"/>
      <c r="O24" s="41"/>
      <c r="P24" s="41"/>
      <c r="Q24" s="31"/>
      <c r="R24" s="31">
        <v>25274.94</v>
      </c>
      <c r="S24" s="31"/>
      <c r="T24" s="41"/>
      <c r="U24" s="41"/>
      <c r="V24" s="33">
        <f t="shared" si="0"/>
        <v>25274.94</v>
      </c>
      <c r="W24" s="34">
        <f t="shared" si="1"/>
        <v>0</v>
      </c>
      <c r="X24" s="35">
        <f t="shared" si="2"/>
        <v>0</v>
      </c>
    </row>
    <row r="25" spans="1:24" s="19" customFormat="1" ht="15.75" thickBot="1" x14ac:dyDescent="0.3">
      <c r="A25" s="36">
        <v>45323</v>
      </c>
      <c r="B25" s="37"/>
      <c r="C25" s="33"/>
      <c r="D25" s="27"/>
      <c r="E25" s="27"/>
      <c r="F25" s="27"/>
      <c r="G25" s="27"/>
      <c r="H25" s="33"/>
      <c r="I25" s="38"/>
      <c r="J25" s="39"/>
      <c r="K25" s="30">
        <v>45323</v>
      </c>
      <c r="L25" s="31">
        <v>4625799.4000000004</v>
      </c>
      <c r="M25" s="40"/>
      <c r="N25" s="40"/>
      <c r="O25" s="41"/>
      <c r="P25" s="41"/>
      <c r="Q25" s="31"/>
      <c r="R25" s="31"/>
      <c r="S25" s="31"/>
      <c r="T25" s="41"/>
      <c r="U25" s="41"/>
      <c r="V25" s="33">
        <f t="shared" si="0"/>
        <v>4625799.4000000004</v>
      </c>
      <c r="W25" s="34">
        <f t="shared" si="1"/>
        <v>0</v>
      </c>
      <c r="X25" s="35">
        <f t="shared" si="2"/>
        <v>0</v>
      </c>
    </row>
    <row r="26" spans="1:24" s="19" customFormat="1" ht="15.75" thickBot="1" x14ac:dyDescent="0.3">
      <c r="A26" s="25">
        <v>45352</v>
      </c>
      <c r="B26" s="37">
        <v>5044676.33</v>
      </c>
      <c r="C26" s="33">
        <v>5044676.33</v>
      </c>
      <c r="D26" s="27"/>
      <c r="E26" s="27"/>
      <c r="F26" s="27"/>
      <c r="G26" s="27">
        <v>13970.82</v>
      </c>
      <c r="H26" s="33"/>
      <c r="I26" s="38"/>
      <c r="J26" s="39">
        <v>306141.46999999997</v>
      </c>
      <c r="K26" s="30">
        <v>45292</v>
      </c>
      <c r="L26" s="31">
        <v>329479.15999999997</v>
      </c>
      <c r="M26" s="40"/>
      <c r="N26" s="40"/>
      <c r="O26" s="41"/>
      <c r="P26" s="41"/>
      <c r="Q26" s="31"/>
      <c r="R26" s="31"/>
      <c r="S26" s="31"/>
      <c r="T26" s="41"/>
      <c r="U26" s="41"/>
      <c r="V26" s="33">
        <f t="shared" si="0"/>
        <v>329479.15999999997</v>
      </c>
      <c r="W26" s="34">
        <f t="shared" si="1"/>
        <v>0</v>
      </c>
      <c r="X26" s="35">
        <f t="shared" si="2"/>
        <v>13970.82</v>
      </c>
    </row>
    <row r="27" spans="1:24" s="19" customFormat="1" ht="15.75" thickBot="1" x14ac:dyDescent="0.3">
      <c r="A27" s="25">
        <v>45352</v>
      </c>
      <c r="B27" s="37"/>
      <c r="C27" s="33"/>
      <c r="D27" s="27"/>
      <c r="E27" s="27"/>
      <c r="F27" s="27"/>
      <c r="G27" s="27"/>
      <c r="H27" s="33"/>
      <c r="I27" s="38"/>
      <c r="J27" s="39"/>
      <c r="K27" s="30">
        <v>45289</v>
      </c>
      <c r="L27" s="31"/>
      <c r="M27" s="40"/>
      <c r="N27" s="40"/>
      <c r="O27" s="41"/>
      <c r="P27" s="41"/>
      <c r="Q27" s="31"/>
      <c r="R27" s="31"/>
      <c r="S27" s="31"/>
      <c r="T27" s="31">
        <v>330917.84999999998</v>
      </c>
      <c r="U27" s="41"/>
      <c r="V27" s="33">
        <f t="shared" si="0"/>
        <v>330917.84999999998</v>
      </c>
      <c r="W27" s="34">
        <f t="shared" si="1"/>
        <v>0</v>
      </c>
      <c r="X27" s="35">
        <f t="shared" si="2"/>
        <v>0</v>
      </c>
    </row>
    <row r="28" spans="1:24" s="19" customFormat="1" ht="14.25" customHeight="1" thickBot="1" x14ac:dyDescent="0.3">
      <c r="A28" s="25">
        <v>45352</v>
      </c>
      <c r="B28" s="37"/>
      <c r="C28" s="33"/>
      <c r="D28" s="27"/>
      <c r="E28" s="27"/>
      <c r="F28" s="27"/>
      <c r="G28" s="27"/>
      <c r="H28" s="33"/>
      <c r="I28" s="38"/>
      <c r="J28" s="39"/>
      <c r="K28" s="30">
        <v>45323</v>
      </c>
      <c r="L28" s="31">
        <v>332884.69</v>
      </c>
      <c r="M28" s="40"/>
      <c r="N28" s="40"/>
      <c r="O28" s="41"/>
      <c r="P28" s="41"/>
      <c r="Q28" s="31"/>
      <c r="R28" s="31"/>
      <c r="S28" s="31"/>
      <c r="T28" s="41"/>
      <c r="U28" s="41"/>
      <c r="V28" s="33">
        <f t="shared" si="0"/>
        <v>332884.69</v>
      </c>
      <c r="W28" s="34">
        <f t="shared" si="1"/>
        <v>0</v>
      </c>
      <c r="X28" s="35">
        <f t="shared" si="2"/>
        <v>0</v>
      </c>
    </row>
    <row r="29" spans="1:24" s="19" customFormat="1" ht="15.75" thickBot="1" x14ac:dyDescent="0.3">
      <c r="A29" s="25">
        <v>45352</v>
      </c>
      <c r="B29" s="37"/>
      <c r="C29" s="33"/>
      <c r="D29" s="27"/>
      <c r="E29" s="27"/>
      <c r="F29" s="27"/>
      <c r="G29" s="27"/>
      <c r="H29" s="33"/>
      <c r="I29" s="38"/>
      <c r="J29" s="39"/>
      <c r="K29" s="30">
        <v>45380</v>
      </c>
      <c r="L29" s="31">
        <v>3113118.04</v>
      </c>
      <c r="M29" s="40"/>
      <c r="N29" s="40"/>
      <c r="O29" s="41"/>
      <c r="P29" s="41"/>
      <c r="Q29" s="31"/>
      <c r="R29" s="31"/>
      <c r="S29" s="31"/>
      <c r="T29" s="41"/>
      <c r="U29" s="41"/>
      <c r="V29" s="33">
        <f t="shared" si="0"/>
        <v>3113118.04</v>
      </c>
      <c r="W29" s="34">
        <f t="shared" si="1"/>
        <v>0</v>
      </c>
      <c r="X29" s="35">
        <f t="shared" si="2"/>
        <v>0</v>
      </c>
    </row>
    <row r="30" spans="1:24" s="19" customFormat="1" ht="15.75" thickBot="1" x14ac:dyDescent="0.3">
      <c r="A30" s="36">
        <v>45383</v>
      </c>
      <c r="B30" s="37">
        <f>4725799.4+326966.4</f>
        <v>5052765.8000000007</v>
      </c>
      <c r="C30" s="33">
        <f>4725799.4+326966.4</f>
        <v>5052765.8000000007</v>
      </c>
      <c r="D30" s="27"/>
      <c r="E30" s="27"/>
      <c r="F30" s="27"/>
      <c r="G30" s="27">
        <v>10260252.27</v>
      </c>
      <c r="H30" s="33"/>
      <c r="I30" s="38"/>
      <c r="J30" s="39">
        <v>69592.78</v>
      </c>
      <c r="K30" s="30">
        <v>45292</v>
      </c>
      <c r="L30" s="31">
        <v>13970.82</v>
      </c>
      <c r="M30" s="40"/>
      <c r="N30" s="40"/>
      <c r="O30" s="41"/>
      <c r="P30" s="41"/>
      <c r="Q30" s="31"/>
      <c r="R30" s="31"/>
      <c r="S30" s="31"/>
      <c r="T30" s="41"/>
      <c r="U30" s="41"/>
      <c r="V30" s="33">
        <f t="shared" si="0"/>
        <v>13970.82</v>
      </c>
      <c r="W30" s="34">
        <f t="shared" si="1"/>
        <v>0</v>
      </c>
      <c r="X30" s="35">
        <f t="shared" si="2"/>
        <v>10260252.27</v>
      </c>
    </row>
    <row r="31" spans="1:24" s="19" customFormat="1" ht="15.75" thickBot="1" x14ac:dyDescent="0.3">
      <c r="A31" s="36">
        <v>45383</v>
      </c>
      <c r="B31" s="37"/>
      <c r="C31" s="33"/>
      <c r="D31" s="27"/>
      <c r="E31" s="27"/>
      <c r="F31" s="27"/>
      <c r="G31" s="27"/>
      <c r="H31" s="33"/>
      <c r="I31" s="38"/>
      <c r="J31" s="39"/>
      <c r="K31" s="30">
        <v>45323</v>
      </c>
      <c r="L31" s="31">
        <v>33532.57</v>
      </c>
      <c r="M31" s="40"/>
      <c r="N31" s="40"/>
      <c r="O31" s="41"/>
      <c r="P31" s="41"/>
      <c r="Q31" s="31"/>
      <c r="R31" s="31"/>
      <c r="S31" s="31"/>
      <c r="T31" s="41"/>
      <c r="U31" s="41"/>
      <c r="V31" s="33">
        <f t="shared" si="0"/>
        <v>33532.57</v>
      </c>
      <c r="W31" s="34">
        <f t="shared" si="1"/>
        <v>0</v>
      </c>
      <c r="X31" s="35">
        <f t="shared" si="2"/>
        <v>0</v>
      </c>
    </row>
    <row r="32" spans="1:24" s="19" customFormat="1" ht="15.75" thickBot="1" x14ac:dyDescent="0.3">
      <c r="A32" s="36">
        <v>45383</v>
      </c>
      <c r="B32" s="37"/>
      <c r="C32" s="33"/>
      <c r="D32" s="27"/>
      <c r="E32" s="27"/>
      <c r="F32" s="27"/>
      <c r="G32" s="27"/>
      <c r="H32" s="33"/>
      <c r="I32" s="38"/>
      <c r="J32" s="39"/>
      <c r="K32" s="30">
        <v>45352</v>
      </c>
      <c r="L32" s="31">
        <v>1587778.06</v>
      </c>
      <c r="M32" s="40"/>
      <c r="N32" s="40"/>
      <c r="O32" s="41"/>
      <c r="P32" s="41"/>
      <c r="Q32" s="31"/>
      <c r="R32" s="31"/>
      <c r="S32" s="31"/>
      <c r="T32" s="41"/>
      <c r="U32" s="41"/>
      <c r="V32" s="33">
        <f t="shared" si="0"/>
        <v>1587778.06</v>
      </c>
      <c r="W32" s="34">
        <f t="shared" si="1"/>
        <v>0</v>
      </c>
      <c r="X32" s="35">
        <f t="shared" si="2"/>
        <v>0</v>
      </c>
    </row>
    <row r="33" spans="1:24" s="19" customFormat="1" ht="15.75" thickBot="1" x14ac:dyDescent="0.3">
      <c r="A33" s="36">
        <v>45383</v>
      </c>
      <c r="B33" s="37"/>
      <c r="C33" s="33"/>
      <c r="D33" s="27"/>
      <c r="E33" s="27"/>
      <c r="F33" s="27"/>
      <c r="G33" s="27"/>
      <c r="H33" s="33"/>
      <c r="I33" s="38"/>
      <c r="J33" s="42"/>
      <c r="K33" s="30">
        <v>45383</v>
      </c>
      <c r="L33" s="31">
        <v>4575799.4000000004</v>
      </c>
      <c r="M33" s="40"/>
      <c r="N33" s="40"/>
      <c r="O33" s="41"/>
      <c r="P33" s="41"/>
      <c r="Q33" s="31"/>
      <c r="R33" s="31"/>
      <c r="S33" s="31"/>
      <c r="T33" s="41"/>
      <c r="U33" s="41"/>
      <c r="V33" s="33">
        <f t="shared" si="0"/>
        <v>4575799.4000000004</v>
      </c>
      <c r="W33" s="34">
        <f t="shared" si="1"/>
        <v>0</v>
      </c>
      <c r="X33" s="35">
        <f t="shared" si="2"/>
        <v>0</v>
      </c>
    </row>
    <row r="34" spans="1:24" s="19" customFormat="1" ht="15.75" thickBot="1" x14ac:dyDescent="0.3">
      <c r="A34" s="25">
        <v>45413</v>
      </c>
      <c r="B34" s="37">
        <f>4725799.4+335838.09</f>
        <v>5061637.49</v>
      </c>
      <c r="C34" s="33">
        <f>4725799.4+335838.09</f>
        <v>5061637.49</v>
      </c>
      <c r="D34" s="33"/>
      <c r="E34" s="33"/>
      <c r="F34" s="33"/>
      <c r="G34" s="33">
        <v>4419657.93</v>
      </c>
      <c r="H34" s="33"/>
      <c r="I34" s="38"/>
      <c r="J34" s="42">
        <v>307007.68</v>
      </c>
      <c r="K34" s="30">
        <v>45352</v>
      </c>
      <c r="L34" s="31">
        <v>37638.76</v>
      </c>
      <c r="M34" s="40"/>
      <c r="N34" s="40"/>
      <c r="O34" s="41"/>
      <c r="P34" s="41"/>
      <c r="Q34" s="41"/>
      <c r="R34" s="41"/>
      <c r="S34" s="41"/>
      <c r="T34" s="41"/>
      <c r="U34" s="41"/>
      <c r="V34" s="33">
        <f t="shared" si="0"/>
        <v>37638.76</v>
      </c>
      <c r="W34" s="34">
        <f t="shared" si="1"/>
        <v>0</v>
      </c>
      <c r="X34" s="35">
        <f t="shared" si="2"/>
        <v>4419657.93</v>
      </c>
    </row>
    <row r="35" spans="1:24" s="19" customFormat="1" ht="15.75" thickBot="1" x14ac:dyDescent="0.3">
      <c r="A35" s="25">
        <v>45413</v>
      </c>
      <c r="B35" s="37"/>
      <c r="C35" s="33"/>
      <c r="D35" s="33"/>
      <c r="E35" s="33"/>
      <c r="F35" s="33"/>
      <c r="G35" s="33"/>
      <c r="H35" s="33"/>
      <c r="I35" s="38"/>
      <c r="J35" s="42"/>
      <c r="K35" s="30">
        <v>45383</v>
      </c>
      <c r="L35" s="31">
        <v>326966.40000000002</v>
      </c>
      <c r="M35" s="40"/>
      <c r="N35" s="40"/>
      <c r="O35" s="41"/>
      <c r="P35" s="41"/>
      <c r="Q35" s="41"/>
      <c r="R35" s="41"/>
      <c r="S35" s="41"/>
      <c r="T35" s="41"/>
      <c r="U35" s="41"/>
      <c r="V35" s="33">
        <f t="shared" si="0"/>
        <v>326966.40000000002</v>
      </c>
      <c r="W35" s="34">
        <f t="shared" si="1"/>
        <v>0</v>
      </c>
      <c r="X35" s="35">
        <f t="shared" si="2"/>
        <v>0</v>
      </c>
    </row>
    <row r="36" spans="1:24" s="19" customFormat="1" ht="15.75" thickBot="1" x14ac:dyDescent="0.3">
      <c r="A36" s="25">
        <v>45413</v>
      </c>
      <c r="B36" s="37"/>
      <c r="C36" s="33"/>
      <c r="D36" s="33"/>
      <c r="E36" s="33"/>
      <c r="F36" s="33"/>
      <c r="G36" s="33"/>
      <c r="H36" s="33"/>
      <c r="I36" s="38"/>
      <c r="J36" s="42"/>
      <c r="K36" s="30">
        <v>45413</v>
      </c>
      <c r="L36" s="31">
        <v>4332019.17</v>
      </c>
      <c r="M36" s="40"/>
      <c r="N36" s="40"/>
      <c r="O36" s="41"/>
      <c r="P36" s="41"/>
      <c r="Q36" s="41"/>
      <c r="R36" s="41"/>
      <c r="S36" s="41"/>
      <c r="T36" s="41"/>
      <c r="U36" s="41"/>
      <c r="V36" s="33">
        <f t="shared" si="0"/>
        <v>4332019.17</v>
      </c>
      <c r="W36" s="34">
        <f t="shared" si="1"/>
        <v>0</v>
      </c>
      <c r="X36" s="35">
        <f t="shared" si="2"/>
        <v>0</v>
      </c>
    </row>
    <row r="37" spans="1:24" s="19" customFormat="1" ht="15.75" thickBot="1" x14ac:dyDescent="0.3">
      <c r="A37" s="36">
        <v>45444</v>
      </c>
      <c r="B37" s="37">
        <f>4725799.4+343277.34</f>
        <v>5069076.74</v>
      </c>
      <c r="C37" s="33">
        <f>4725799.4+343277.34</f>
        <v>5069076.74</v>
      </c>
      <c r="D37" s="33">
        <v>335838.09</v>
      </c>
      <c r="E37" s="33"/>
      <c r="F37" s="33"/>
      <c r="G37" s="33">
        <v>335838.09</v>
      </c>
      <c r="H37" s="33"/>
      <c r="I37" s="38"/>
      <c r="J37" s="42">
        <v>305099.54000000004</v>
      </c>
      <c r="K37" s="30">
        <v>45413</v>
      </c>
      <c r="L37" s="40">
        <v>335838.09</v>
      </c>
      <c r="M37" s="40"/>
      <c r="N37" s="40"/>
      <c r="O37" s="41"/>
      <c r="P37" s="41"/>
      <c r="Q37" s="41"/>
      <c r="R37" s="41"/>
      <c r="S37" s="41"/>
      <c r="T37" s="41"/>
      <c r="U37" s="41"/>
      <c r="V37" s="33">
        <f t="shared" si="0"/>
        <v>335838.09</v>
      </c>
      <c r="W37" s="34">
        <f t="shared" si="1"/>
        <v>335838.09</v>
      </c>
      <c r="X37" s="35">
        <f t="shared" si="2"/>
        <v>335838.09</v>
      </c>
    </row>
    <row r="38" spans="1:24" s="19" customFormat="1" ht="15.75" thickBot="1" x14ac:dyDescent="0.3">
      <c r="A38" s="36">
        <v>45444</v>
      </c>
      <c r="B38" s="37"/>
      <c r="C38" s="33"/>
      <c r="D38" s="33"/>
      <c r="E38" s="33"/>
      <c r="F38" s="33"/>
      <c r="G38" s="33"/>
      <c r="H38" s="33"/>
      <c r="I38" s="38"/>
      <c r="J38" s="42"/>
      <c r="K38" s="30">
        <v>45444</v>
      </c>
      <c r="L38" s="40">
        <v>4322019.17</v>
      </c>
      <c r="M38" s="40"/>
      <c r="N38" s="40"/>
      <c r="O38" s="41"/>
      <c r="P38" s="41"/>
      <c r="Q38" s="41"/>
      <c r="R38" s="41"/>
      <c r="S38" s="41"/>
      <c r="T38" s="41"/>
      <c r="U38" s="41"/>
      <c r="V38" s="33">
        <f t="shared" si="0"/>
        <v>4322019.17</v>
      </c>
      <c r="W38" s="34">
        <f t="shared" si="1"/>
        <v>0</v>
      </c>
      <c r="X38" s="35">
        <f t="shared" si="2"/>
        <v>0</v>
      </c>
    </row>
    <row r="39" spans="1:24" s="19" customFormat="1" ht="15.75" thickBot="1" x14ac:dyDescent="0.3">
      <c r="A39" s="25">
        <v>45474</v>
      </c>
      <c r="B39" s="37">
        <f>4725799.4+342747.31</f>
        <v>5068546.71</v>
      </c>
      <c r="C39" s="33">
        <f>4725799.4+342747.31</f>
        <v>5068546.71</v>
      </c>
      <c r="D39" s="33">
        <v>19298849.050000001</v>
      </c>
      <c r="E39" s="33"/>
      <c r="F39" s="33"/>
      <c r="G39" s="33"/>
      <c r="H39" s="33"/>
      <c r="I39" s="38"/>
      <c r="J39" s="42">
        <v>289622.85000000003</v>
      </c>
      <c r="K39" s="30">
        <v>45474</v>
      </c>
      <c r="L39" s="40">
        <v>4322019.17</v>
      </c>
      <c r="M39" s="40"/>
      <c r="N39" s="40"/>
      <c r="O39" s="41"/>
      <c r="P39" s="41"/>
      <c r="Q39" s="41"/>
      <c r="R39" s="41"/>
      <c r="S39" s="41"/>
      <c r="T39" s="41"/>
      <c r="U39" s="41"/>
      <c r="V39" s="33">
        <f t="shared" si="0"/>
        <v>4322019.17</v>
      </c>
      <c r="W39" s="34">
        <f t="shared" si="1"/>
        <v>19298849.050000001</v>
      </c>
      <c r="X39" s="35">
        <f t="shared" si="2"/>
        <v>0</v>
      </c>
    </row>
    <row r="40" spans="1:24" s="19" customFormat="1" ht="15.75" thickBot="1" x14ac:dyDescent="0.3">
      <c r="A40" s="25">
        <v>45474</v>
      </c>
      <c r="B40" s="37"/>
      <c r="C40" s="33"/>
      <c r="D40" s="33"/>
      <c r="E40" s="33"/>
      <c r="F40" s="33"/>
      <c r="G40" s="33">
        <v>4792476.28</v>
      </c>
      <c r="H40" s="33"/>
      <c r="I40" s="38"/>
      <c r="J40" s="42"/>
      <c r="K40" s="30">
        <v>45444</v>
      </c>
      <c r="L40" s="40">
        <v>343277.34</v>
      </c>
      <c r="M40" s="40"/>
      <c r="N40" s="40"/>
      <c r="O40" s="41"/>
      <c r="P40" s="41"/>
      <c r="Q40" s="41"/>
      <c r="R40" s="41"/>
      <c r="S40" s="41"/>
      <c r="T40" s="41"/>
      <c r="U40" s="41"/>
      <c r="V40" s="33">
        <f t="shared" si="0"/>
        <v>343277.34</v>
      </c>
      <c r="W40" s="34">
        <f t="shared" si="1"/>
        <v>0</v>
      </c>
      <c r="X40" s="35">
        <f t="shared" si="2"/>
        <v>4792476.28</v>
      </c>
    </row>
    <row r="41" spans="1:24" s="19" customFormat="1" ht="15.75" thickBot="1" x14ac:dyDescent="0.3">
      <c r="A41" s="25">
        <v>45474</v>
      </c>
      <c r="B41" s="37"/>
      <c r="C41" s="33"/>
      <c r="D41" s="33"/>
      <c r="E41" s="33"/>
      <c r="F41" s="33"/>
      <c r="G41" s="33"/>
      <c r="H41" s="33"/>
      <c r="I41" s="38"/>
      <c r="J41" s="42"/>
      <c r="K41" s="30">
        <v>45413</v>
      </c>
      <c r="L41" s="40">
        <v>36772.550000000003</v>
      </c>
      <c r="M41" s="40"/>
      <c r="N41" s="40"/>
      <c r="O41" s="41"/>
      <c r="P41" s="41"/>
      <c r="Q41" s="41"/>
      <c r="R41" s="41"/>
      <c r="S41" s="41"/>
      <c r="T41" s="41"/>
      <c r="U41" s="41"/>
      <c r="V41" s="33">
        <f t="shared" si="0"/>
        <v>36772.550000000003</v>
      </c>
      <c r="W41" s="34">
        <f t="shared" si="1"/>
        <v>0</v>
      </c>
      <c r="X41" s="35">
        <f t="shared" si="2"/>
        <v>0</v>
      </c>
    </row>
    <row r="42" spans="1:24" s="19" customFormat="1" ht="15.75" thickBot="1" x14ac:dyDescent="0.3">
      <c r="A42" s="25">
        <v>45474</v>
      </c>
      <c r="B42" s="37"/>
      <c r="C42" s="33"/>
      <c r="D42" s="33"/>
      <c r="E42" s="33"/>
      <c r="F42" s="33"/>
      <c r="G42" s="33"/>
      <c r="H42" s="33"/>
      <c r="I42" s="38"/>
      <c r="J42" s="42"/>
      <c r="K42" s="30">
        <v>45383</v>
      </c>
      <c r="L42" s="40">
        <v>30407.22</v>
      </c>
      <c r="M42" s="40"/>
      <c r="N42" s="40"/>
      <c r="O42" s="41"/>
      <c r="P42" s="41"/>
      <c r="Q42" s="41"/>
      <c r="R42" s="41"/>
      <c r="S42" s="41"/>
      <c r="T42" s="41"/>
      <c r="U42" s="41"/>
      <c r="V42" s="33">
        <f t="shared" si="0"/>
        <v>30407.22</v>
      </c>
      <c r="W42" s="34">
        <f t="shared" si="1"/>
        <v>0</v>
      </c>
      <c r="X42" s="35">
        <f t="shared" si="2"/>
        <v>0</v>
      </c>
    </row>
    <row r="43" spans="1:24" s="19" customFormat="1" ht="15.75" thickBot="1" x14ac:dyDescent="0.3">
      <c r="A43" s="36">
        <v>45505</v>
      </c>
      <c r="B43" s="37">
        <f>4725799.4+375581.03</f>
        <v>5101380.4300000006</v>
      </c>
      <c r="C43" s="33">
        <f>4725799.4+375581.03</f>
        <v>5101380.4300000006</v>
      </c>
      <c r="D43" s="33">
        <v>342747.31</v>
      </c>
      <c r="E43" s="33"/>
      <c r="F43" s="33">
        <v>34000</v>
      </c>
      <c r="G43" s="33">
        <v>9046785.6500000004</v>
      </c>
      <c r="H43" s="33"/>
      <c r="I43" s="38"/>
      <c r="J43" s="42">
        <v>296294.43</v>
      </c>
      <c r="K43" s="30">
        <v>45505</v>
      </c>
      <c r="L43" s="40">
        <v>4342019.17</v>
      </c>
      <c r="M43" s="40"/>
      <c r="N43" s="40"/>
      <c r="O43" s="41"/>
      <c r="P43" s="41"/>
      <c r="Q43" s="41"/>
      <c r="R43" s="41"/>
      <c r="S43" s="41"/>
      <c r="T43" s="41"/>
      <c r="U43" s="41"/>
      <c r="V43" s="33">
        <f t="shared" si="0"/>
        <v>4342019.17</v>
      </c>
      <c r="W43" s="34">
        <f t="shared" si="1"/>
        <v>376747.31</v>
      </c>
      <c r="X43" s="35">
        <f t="shared" si="2"/>
        <v>9046785.6500000004</v>
      </c>
    </row>
    <row r="44" spans="1:24" s="19" customFormat="1" ht="15.75" thickBot="1" x14ac:dyDescent="0.3">
      <c r="A44" s="36">
        <v>45505</v>
      </c>
      <c r="B44" s="37"/>
      <c r="C44" s="33"/>
      <c r="D44" s="33"/>
      <c r="E44" s="33"/>
      <c r="F44" s="33"/>
      <c r="G44" s="33"/>
      <c r="H44" s="33"/>
      <c r="I44" s="38"/>
      <c r="J44" s="42"/>
      <c r="K44" s="30">
        <v>45474</v>
      </c>
      <c r="L44" s="40">
        <v>342747.31</v>
      </c>
      <c r="M44" s="40"/>
      <c r="N44" s="40"/>
      <c r="O44" s="41"/>
      <c r="P44" s="41"/>
      <c r="Q44" s="41"/>
      <c r="R44" s="41"/>
      <c r="S44" s="41"/>
      <c r="T44" s="41"/>
      <c r="U44" s="41"/>
      <c r="V44" s="33">
        <f t="shared" si="0"/>
        <v>342747.31</v>
      </c>
      <c r="W44" s="34">
        <f t="shared" si="1"/>
        <v>0</v>
      </c>
      <c r="X44" s="35">
        <f t="shared" si="2"/>
        <v>0</v>
      </c>
    </row>
    <row r="45" spans="1:24" s="19" customFormat="1" ht="15.75" thickBot="1" x14ac:dyDescent="0.3">
      <c r="A45" s="25">
        <v>45536</v>
      </c>
      <c r="B45" s="37"/>
      <c r="C45" s="33"/>
      <c r="D45" s="33"/>
      <c r="E45" s="33"/>
      <c r="F45" s="33"/>
      <c r="G45" s="33">
        <v>468419.10000000003</v>
      </c>
      <c r="H45" s="33"/>
      <c r="I45" s="38"/>
      <c r="J45" s="42"/>
      <c r="K45" s="30">
        <v>45383</v>
      </c>
      <c r="L45" s="40">
        <v>50000</v>
      </c>
      <c r="M45" s="40"/>
      <c r="N45" s="40"/>
      <c r="O45" s="41"/>
      <c r="P45" s="41"/>
      <c r="Q45" s="41"/>
      <c r="R45" s="41"/>
      <c r="S45" s="41"/>
      <c r="T45" s="41"/>
      <c r="U45" s="41"/>
      <c r="V45" s="33">
        <f t="shared" si="0"/>
        <v>50000</v>
      </c>
      <c r="W45" s="34">
        <f t="shared" si="1"/>
        <v>0</v>
      </c>
      <c r="X45" s="35">
        <f t="shared" si="2"/>
        <v>468419.10000000003</v>
      </c>
    </row>
    <row r="46" spans="1:24" s="19" customFormat="1" ht="15.75" thickBot="1" x14ac:dyDescent="0.3">
      <c r="A46" s="36">
        <v>45536</v>
      </c>
      <c r="B46" s="37"/>
      <c r="C46" s="33"/>
      <c r="D46" s="33"/>
      <c r="E46" s="33"/>
      <c r="F46" s="33"/>
      <c r="G46" s="33"/>
      <c r="H46" s="33"/>
      <c r="I46" s="38"/>
      <c r="J46" s="42"/>
      <c r="K46" s="30">
        <v>45413</v>
      </c>
      <c r="L46" s="40">
        <v>50000</v>
      </c>
      <c r="M46" s="40"/>
      <c r="N46" s="40"/>
      <c r="O46" s="41"/>
      <c r="P46" s="41"/>
      <c r="Q46" s="41"/>
      <c r="R46" s="41"/>
      <c r="S46" s="41"/>
      <c r="T46" s="41"/>
      <c r="U46" s="41"/>
      <c r="V46" s="33">
        <f t="shared" si="0"/>
        <v>50000</v>
      </c>
      <c r="W46" s="34">
        <f t="shared" si="1"/>
        <v>0</v>
      </c>
      <c r="X46" s="35">
        <f t="shared" si="2"/>
        <v>0</v>
      </c>
    </row>
    <row r="47" spans="1:24" s="19" customFormat="1" ht="15.75" thickBot="1" x14ac:dyDescent="0.3">
      <c r="A47" s="25">
        <v>45536</v>
      </c>
      <c r="B47" s="37">
        <f>4725799.4+358623.09</f>
        <v>5084422.49</v>
      </c>
      <c r="C47" s="33">
        <f>4725799.4+358623.09</f>
        <v>5084422.49</v>
      </c>
      <c r="D47" s="33">
        <v>375581.03</v>
      </c>
      <c r="E47" s="33"/>
      <c r="F47" s="33"/>
      <c r="G47" s="33"/>
      <c r="H47" s="33"/>
      <c r="I47" s="38"/>
      <c r="J47" s="42">
        <v>293697.88</v>
      </c>
      <c r="K47" s="30">
        <v>45444</v>
      </c>
      <c r="L47" s="40">
        <v>98680.69</v>
      </c>
      <c r="M47" s="40"/>
      <c r="N47" s="40"/>
      <c r="O47" s="41"/>
      <c r="P47" s="41"/>
      <c r="Q47" s="41"/>
      <c r="R47" s="41"/>
      <c r="S47" s="41"/>
      <c r="T47" s="41"/>
      <c r="U47" s="41"/>
      <c r="V47" s="33">
        <f t="shared" si="0"/>
        <v>98680.69</v>
      </c>
      <c r="W47" s="34">
        <f t="shared" si="1"/>
        <v>375581.03</v>
      </c>
      <c r="X47" s="35">
        <f t="shared" si="2"/>
        <v>0</v>
      </c>
    </row>
    <row r="48" spans="1:24" s="19" customFormat="1" ht="15.75" thickBot="1" x14ac:dyDescent="0.3">
      <c r="A48" s="36">
        <v>45536</v>
      </c>
      <c r="B48" s="37"/>
      <c r="C48" s="33"/>
      <c r="D48" s="33"/>
      <c r="E48" s="33"/>
      <c r="F48" s="33"/>
      <c r="G48" s="33"/>
      <c r="H48" s="33"/>
      <c r="I48" s="38"/>
      <c r="J48" s="42"/>
      <c r="K48" s="30">
        <v>45474</v>
      </c>
      <c r="L48" s="40">
        <v>114157.38</v>
      </c>
      <c r="M48" s="40"/>
      <c r="N48" s="40"/>
      <c r="O48" s="41"/>
      <c r="P48" s="41"/>
      <c r="Q48" s="41"/>
      <c r="R48" s="41"/>
      <c r="S48" s="41"/>
      <c r="T48" s="41"/>
      <c r="U48" s="41"/>
      <c r="V48" s="33">
        <f t="shared" si="0"/>
        <v>114157.38</v>
      </c>
      <c r="W48" s="34">
        <f t="shared" si="1"/>
        <v>0</v>
      </c>
      <c r="X48" s="35">
        <f t="shared" si="2"/>
        <v>0</v>
      </c>
    </row>
    <row r="49" spans="1:24" s="19" customFormat="1" ht="15.75" thickBot="1" x14ac:dyDescent="0.3">
      <c r="A49" s="36">
        <v>45536</v>
      </c>
      <c r="B49" s="37"/>
      <c r="C49" s="33"/>
      <c r="D49" s="33"/>
      <c r="E49" s="33"/>
      <c r="F49" s="33"/>
      <c r="G49" s="33"/>
      <c r="H49" s="33"/>
      <c r="I49" s="38"/>
      <c r="J49" s="42"/>
      <c r="K49" s="30">
        <v>45505</v>
      </c>
      <c r="L49" s="40">
        <v>40000</v>
      </c>
      <c r="M49" s="40"/>
      <c r="N49" s="40"/>
      <c r="O49" s="41"/>
      <c r="P49" s="41"/>
      <c r="Q49" s="41"/>
      <c r="R49" s="41"/>
      <c r="S49" s="41"/>
      <c r="T49" s="41"/>
      <c r="U49" s="41"/>
      <c r="V49" s="33">
        <f t="shared" si="0"/>
        <v>40000</v>
      </c>
      <c r="W49" s="34">
        <f t="shared" si="1"/>
        <v>0</v>
      </c>
      <c r="X49" s="35">
        <f t="shared" si="2"/>
        <v>0</v>
      </c>
    </row>
    <row r="50" spans="1:24" s="19" customFormat="1" ht="15.75" thickBot="1" x14ac:dyDescent="0.3">
      <c r="A50" s="36">
        <v>45536</v>
      </c>
      <c r="B50" s="37"/>
      <c r="C50" s="33"/>
      <c r="D50" s="33"/>
      <c r="E50" s="33"/>
      <c r="F50" s="33"/>
      <c r="G50" s="33"/>
      <c r="H50" s="33"/>
      <c r="I50" s="38"/>
      <c r="J50" s="42"/>
      <c r="K50" s="30">
        <v>45536</v>
      </c>
      <c r="L50" s="40">
        <v>4322019.17</v>
      </c>
      <c r="M50" s="40"/>
      <c r="N50" s="40"/>
      <c r="O50" s="41"/>
      <c r="P50" s="41"/>
      <c r="Q50" s="41"/>
      <c r="R50" s="41"/>
      <c r="S50" s="41"/>
      <c r="T50" s="41"/>
      <c r="U50" s="41"/>
      <c r="V50" s="33">
        <f t="shared" si="0"/>
        <v>4322019.17</v>
      </c>
      <c r="W50" s="34">
        <f t="shared" si="1"/>
        <v>0</v>
      </c>
      <c r="X50" s="35">
        <f t="shared" si="2"/>
        <v>0</v>
      </c>
    </row>
    <row r="51" spans="1:24" s="19" customFormat="1" ht="15.75" thickBot="1" x14ac:dyDescent="0.3">
      <c r="A51" s="36">
        <v>45566</v>
      </c>
      <c r="B51" s="37">
        <v>5607982.54</v>
      </c>
      <c r="C51" s="33">
        <v>5607982.54</v>
      </c>
      <c r="D51" s="33">
        <v>4712582.3899999997</v>
      </c>
      <c r="E51" s="33"/>
      <c r="F51" s="33"/>
      <c r="G51" s="33">
        <v>10773530.869999999</v>
      </c>
      <c r="H51" s="33"/>
      <c r="I51" s="38"/>
      <c r="J51" s="42">
        <v>71928.98</v>
      </c>
      <c r="K51" s="30">
        <v>45292</v>
      </c>
      <c r="L51" s="40"/>
      <c r="M51" s="40"/>
      <c r="N51" s="40"/>
      <c r="O51" s="41"/>
      <c r="P51" s="41"/>
      <c r="Q51" s="41"/>
      <c r="R51" s="41"/>
      <c r="S51" s="41"/>
      <c r="T51" s="41"/>
      <c r="U51" s="41"/>
      <c r="V51" s="33">
        <f t="shared" si="0"/>
        <v>0</v>
      </c>
      <c r="W51" s="34">
        <f t="shared" si="1"/>
        <v>4712582.3899999997</v>
      </c>
      <c r="X51" s="35">
        <f t="shared" si="2"/>
        <v>10773530.869999999</v>
      </c>
    </row>
    <row r="52" spans="1:24" s="19" customFormat="1" ht="15.75" thickBot="1" x14ac:dyDescent="0.3">
      <c r="A52" s="36">
        <v>45566</v>
      </c>
      <c r="B52" s="37"/>
      <c r="C52" s="33"/>
      <c r="D52" s="33"/>
      <c r="E52" s="33"/>
      <c r="F52" s="33"/>
      <c r="G52" s="33"/>
      <c r="H52" s="33"/>
      <c r="I52" s="38"/>
      <c r="J52" s="42"/>
      <c r="K52" s="30">
        <v>45505</v>
      </c>
      <c r="L52" s="40">
        <v>423066.83</v>
      </c>
      <c r="M52" s="40"/>
      <c r="N52" s="40"/>
      <c r="O52" s="41"/>
      <c r="P52" s="41"/>
      <c r="Q52" s="41"/>
      <c r="R52" s="41"/>
      <c r="S52" s="41"/>
      <c r="T52" s="41"/>
      <c r="U52" s="41"/>
      <c r="V52" s="33">
        <f t="shared" si="0"/>
        <v>423066.83</v>
      </c>
      <c r="W52" s="34">
        <f t="shared" si="1"/>
        <v>0</v>
      </c>
      <c r="X52" s="35">
        <f t="shared" si="2"/>
        <v>0</v>
      </c>
    </row>
    <row r="53" spans="1:24" s="19" customFormat="1" ht="15.75" thickBot="1" x14ac:dyDescent="0.3">
      <c r="A53" s="36">
        <v>45566</v>
      </c>
      <c r="B53" s="37"/>
      <c r="C53" s="33"/>
      <c r="D53" s="33"/>
      <c r="E53" s="33"/>
      <c r="F53" s="33"/>
      <c r="G53" s="33"/>
      <c r="H53" s="33"/>
      <c r="I53" s="38"/>
      <c r="J53" s="42"/>
      <c r="K53" s="30">
        <v>45536</v>
      </c>
      <c r="L53" s="40">
        <v>358623.09</v>
      </c>
      <c r="M53" s="40"/>
      <c r="N53" s="40"/>
      <c r="O53" s="41"/>
      <c r="P53" s="41"/>
      <c r="Q53" s="41"/>
      <c r="R53" s="41"/>
      <c r="S53" s="41"/>
      <c r="T53" s="41"/>
      <c r="U53" s="41"/>
      <c r="V53" s="33">
        <f t="shared" si="0"/>
        <v>358623.09</v>
      </c>
      <c r="W53" s="34">
        <f t="shared" si="1"/>
        <v>0</v>
      </c>
      <c r="X53" s="35">
        <f t="shared" si="2"/>
        <v>0</v>
      </c>
    </row>
    <row r="54" spans="1:24" s="19" customFormat="1" ht="15.75" thickBot="1" x14ac:dyDescent="0.3">
      <c r="A54" s="36">
        <v>45566</v>
      </c>
      <c r="B54" s="37"/>
      <c r="C54" s="33"/>
      <c r="D54" s="33"/>
      <c r="E54" s="33"/>
      <c r="F54" s="33"/>
      <c r="G54" s="33"/>
      <c r="H54" s="33"/>
      <c r="I54" s="38"/>
      <c r="J54" s="42"/>
      <c r="K54" s="30">
        <v>45566</v>
      </c>
      <c r="L54" s="40">
        <v>4565799.4000000004</v>
      </c>
      <c r="M54" s="40"/>
      <c r="N54" s="40"/>
      <c r="O54" s="41"/>
      <c r="P54" s="41"/>
      <c r="Q54" s="41"/>
      <c r="R54" s="41"/>
      <c r="S54" s="41"/>
      <c r="T54" s="41"/>
      <c r="U54" s="41"/>
      <c r="V54" s="33">
        <f t="shared" si="0"/>
        <v>4565799.4000000004</v>
      </c>
      <c r="W54" s="34">
        <f t="shared" si="1"/>
        <v>0</v>
      </c>
      <c r="X54" s="35">
        <f t="shared" si="2"/>
        <v>0</v>
      </c>
    </row>
    <row r="55" spans="1:24" s="19" customFormat="1" ht="15.75" thickBot="1" x14ac:dyDescent="0.3">
      <c r="A55" s="36">
        <v>45566</v>
      </c>
      <c r="B55" s="37"/>
      <c r="C55" s="33"/>
      <c r="D55" s="33"/>
      <c r="E55" s="33"/>
      <c r="F55" s="33"/>
      <c r="G55" s="33"/>
      <c r="H55" s="33"/>
      <c r="I55" s="38"/>
      <c r="J55" s="42"/>
      <c r="K55" s="30">
        <v>45536</v>
      </c>
      <c r="L55" s="40">
        <v>110082.34999999999</v>
      </c>
      <c r="M55" s="40"/>
      <c r="N55" s="40"/>
      <c r="O55" s="41"/>
      <c r="P55" s="41"/>
      <c r="Q55" s="41"/>
      <c r="R55" s="41"/>
      <c r="S55" s="41"/>
      <c r="T55" s="41"/>
      <c r="U55" s="41"/>
      <c r="V55" s="33">
        <f t="shared" si="0"/>
        <v>110082.34999999999</v>
      </c>
      <c r="W55" s="34">
        <f t="shared" si="1"/>
        <v>0</v>
      </c>
      <c r="X55" s="35">
        <f t="shared" si="2"/>
        <v>0</v>
      </c>
    </row>
    <row r="56" spans="1:24" s="19" customFormat="1" ht="15.75" thickBot="1" x14ac:dyDescent="0.3">
      <c r="A56" s="25">
        <v>45597</v>
      </c>
      <c r="B56" s="37">
        <v>5961752.7599999998</v>
      </c>
      <c r="C56" s="33">
        <v>5961752.7599999998</v>
      </c>
      <c r="D56" s="33">
        <v>354581.72</v>
      </c>
      <c r="E56" s="33"/>
      <c r="F56" s="33"/>
      <c r="G56" s="33">
        <v>5038534.49</v>
      </c>
      <c r="H56" s="33"/>
      <c r="I56" s="38"/>
      <c r="J56" s="42">
        <v>146854.78</v>
      </c>
      <c r="K56" s="30">
        <v>45566</v>
      </c>
      <c r="L56" s="40">
        <v>442652.74</v>
      </c>
      <c r="M56" s="40"/>
      <c r="N56" s="40"/>
      <c r="O56" s="41"/>
      <c r="P56" s="41"/>
      <c r="Q56" s="41"/>
      <c r="R56" s="41"/>
      <c r="S56" s="41"/>
      <c r="T56" s="41"/>
      <c r="U56" s="41"/>
      <c r="V56" s="33">
        <f t="shared" si="0"/>
        <v>442652.74</v>
      </c>
      <c r="W56" s="34">
        <f t="shared" si="1"/>
        <v>354581.72</v>
      </c>
      <c r="X56" s="35">
        <f t="shared" si="2"/>
        <v>5038534.49</v>
      </c>
    </row>
    <row r="57" spans="1:24" s="19" customFormat="1" ht="15.75" thickBot="1" x14ac:dyDescent="0.3">
      <c r="A57" s="25">
        <v>45597</v>
      </c>
      <c r="B57" s="37"/>
      <c r="C57" s="33"/>
      <c r="D57" s="33"/>
      <c r="E57" s="33"/>
      <c r="F57" s="33"/>
      <c r="G57" s="33"/>
      <c r="H57" s="33"/>
      <c r="I57" s="38"/>
      <c r="J57" s="42"/>
      <c r="K57" s="30">
        <v>45597</v>
      </c>
      <c r="L57" s="40">
        <v>4493415.4000000004</v>
      </c>
      <c r="M57" s="40"/>
      <c r="N57" s="40"/>
      <c r="O57" s="41"/>
      <c r="P57" s="41"/>
      <c r="Q57" s="41"/>
      <c r="R57" s="41"/>
      <c r="S57" s="41"/>
      <c r="T57" s="41"/>
      <c r="U57" s="41"/>
      <c r="V57" s="33">
        <f t="shared" si="0"/>
        <v>4493415.4000000004</v>
      </c>
      <c r="W57" s="34"/>
      <c r="X57" s="35"/>
    </row>
    <row r="58" spans="1:24" s="19" customFormat="1" ht="15.75" thickBot="1" x14ac:dyDescent="0.3">
      <c r="A58" s="25">
        <v>45597</v>
      </c>
      <c r="B58" s="37"/>
      <c r="C58" s="33"/>
      <c r="D58" s="33"/>
      <c r="E58" s="33"/>
      <c r="F58" s="33"/>
      <c r="G58" s="33"/>
      <c r="H58" s="33"/>
      <c r="I58" s="38"/>
      <c r="J58" s="42"/>
      <c r="K58" s="30"/>
      <c r="L58" s="40"/>
      <c r="M58" s="40"/>
      <c r="N58" s="40"/>
      <c r="O58" s="41"/>
      <c r="P58" s="41"/>
      <c r="Q58" s="41"/>
      <c r="R58" s="41"/>
      <c r="S58" s="41"/>
      <c r="T58" s="41"/>
      <c r="U58" s="41"/>
      <c r="V58" s="33">
        <f t="shared" si="0"/>
        <v>0</v>
      </c>
      <c r="W58" s="34"/>
      <c r="X58" s="35"/>
    </row>
    <row r="59" spans="1:24" s="19" customFormat="1" ht="15.75" thickBot="1" x14ac:dyDescent="0.3">
      <c r="A59" s="36">
        <v>45627</v>
      </c>
      <c r="B59" s="37">
        <v>5253400.82</v>
      </c>
      <c r="C59" s="33">
        <v>5253400.82</v>
      </c>
      <c r="D59" s="33">
        <v>708351.94</v>
      </c>
      <c r="E59" s="33"/>
      <c r="F59" s="33"/>
      <c r="G59" s="33">
        <v>2376685.42</v>
      </c>
      <c r="H59" s="33"/>
      <c r="I59" s="38"/>
      <c r="J59" s="42">
        <v>64200.11</v>
      </c>
      <c r="K59" s="30">
        <v>45566</v>
      </c>
      <c r="L59" s="40">
        <v>527601.42000000004</v>
      </c>
      <c r="M59" s="40"/>
      <c r="N59" s="40"/>
      <c r="O59" s="41"/>
      <c r="P59" s="41"/>
      <c r="Q59" s="41"/>
      <c r="R59" s="41"/>
      <c r="S59" s="41"/>
      <c r="T59" s="41"/>
      <c r="U59" s="41"/>
      <c r="V59" s="33">
        <f t="shared" si="0"/>
        <v>527601.42000000004</v>
      </c>
      <c r="W59" s="34">
        <f t="shared" si="1"/>
        <v>708351.94</v>
      </c>
      <c r="X59" s="35">
        <f t="shared" si="2"/>
        <v>2376685.42</v>
      </c>
    </row>
    <row r="60" spans="1:24" s="19" customFormat="1" ht="15.75" thickBot="1" x14ac:dyDescent="0.3">
      <c r="A60" s="36">
        <v>45627</v>
      </c>
      <c r="B60" s="37"/>
      <c r="C60" s="37"/>
      <c r="D60" s="37"/>
      <c r="E60" s="37"/>
      <c r="F60" s="37"/>
      <c r="G60" s="37"/>
      <c r="H60" s="37"/>
      <c r="I60" s="28"/>
      <c r="J60" s="43"/>
      <c r="K60" s="44">
        <v>45597</v>
      </c>
      <c r="L60" s="31">
        <v>1321482.58</v>
      </c>
      <c r="M60" s="31"/>
      <c r="N60" s="31"/>
      <c r="O60" s="32"/>
      <c r="P60" s="32"/>
      <c r="Q60" s="32"/>
      <c r="R60" s="32"/>
      <c r="S60" s="32"/>
      <c r="T60" s="32"/>
      <c r="U60" s="32"/>
      <c r="V60" s="33">
        <f t="shared" si="0"/>
        <v>1321482.58</v>
      </c>
      <c r="W60" s="34"/>
      <c r="X60" s="35"/>
    </row>
    <row r="61" spans="1:24" s="19" customFormat="1" ht="15.75" thickBot="1" x14ac:dyDescent="0.3">
      <c r="A61" s="36">
        <v>45627</v>
      </c>
      <c r="B61" s="37"/>
      <c r="C61" s="37"/>
      <c r="D61" s="37"/>
      <c r="E61" s="37"/>
      <c r="F61" s="37"/>
      <c r="G61" s="37"/>
      <c r="H61" s="37"/>
      <c r="I61" s="28"/>
      <c r="J61" s="43"/>
      <c r="K61" s="44">
        <v>45627</v>
      </c>
      <c r="L61" s="31">
        <v>5013400.82</v>
      </c>
      <c r="M61" s="31"/>
      <c r="N61" s="31"/>
      <c r="O61" s="32"/>
      <c r="P61" s="32"/>
      <c r="Q61" s="32"/>
      <c r="R61" s="32"/>
      <c r="S61" s="32"/>
      <c r="T61" s="32"/>
      <c r="U61" s="32"/>
      <c r="V61" s="33">
        <f t="shared" si="0"/>
        <v>5013400.82</v>
      </c>
      <c r="W61" s="34"/>
      <c r="X61" s="35"/>
    </row>
    <row r="62" spans="1:24" s="19" customFormat="1" ht="15.75" thickBot="1" x14ac:dyDescent="0.3">
      <c r="A62" s="45"/>
      <c r="B62" s="46">
        <f t="shared" ref="B62:J62" si="3">SUM(B22:B59)</f>
        <v>62419604.760000005</v>
      </c>
      <c r="C62" s="46">
        <f t="shared" si="3"/>
        <v>62419604.760000005</v>
      </c>
      <c r="D62" s="46">
        <f>SUM(D22:D61)</f>
        <v>59940867.760000005</v>
      </c>
      <c r="E62" s="46">
        <f t="shared" ref="E62:V62" si="4">SUM(E22:E61)</f>
        <v>0</v>
      </c>
      <c r="F62" s="46">
        <f t="shared" si="4"/>
        <v>34000</v>
      </c>
      <c r="G62" s="46">
        <f t="shared" si="4"/>
        <v>59940867.760000005</v>
      </c>
      <c r="H62" s="46">
        <f t="shared" si="4"/>
        <v>0</v>
      </c>
      <c r="I62" s="46">
        <f t="shared" si="4"/>
        <v>0</v>
      </c>
      <c r="J62" s="46">
        <f t="shared" si="4"/>
        <v>2302937.11</v>
      </c>
      <c r="K62" s="46"/>
      <c r="L62" s="46">
        <f t="shared" si="4"/>
        <v>59940867.760000013</v>
      </c>
      <c r="M62" s="46">
        <f t="shared" si="4"/>
        <v>0</v>
      </c>
      <c r="N62" s="46">
        <f t="shared" si="4"/>
        <v>0</v>
      </c>
      <c r="O62" s="46">
        <f t="shared" si="4"/>
        <v>0</v>
      </c>
      <c r="P62" s="46">
        <f t="shared" si="4"/>
        <v>0</v>
      </c>
      <c r="Q62" s="46">
        <f t="shared" si="4"/>
        <v>0</v>
      </c>
      <c r="R62" s="46">
        <f t="shared" si="4"/>
        <v>70318.87</v>
      </c>
      <c r="S62" s="46">
        <f t="shared" si="4"/>
        <v>0</v>
      </c>
      <c r="T62" s="46">
        <f t="shared" si="4"/>
        <v>330917.84999999998</v>
      </c>
      <c r="U62" s="46">
        <f t="shared" si="4"/>
        <v>0</v>
      </c>
      <c r="V62" s="46">
        <f t="shared" si="4"/>
        <v>60342104.480000012</v>
      </c>
      <c r="W62" s="34">
        <f t="shared" si="1"/>
        <v>59974867.760000005</v>
      </c>
      <c r="X62" s="35">
        <f t="shared" si="2"/>
        <v>59940867.760000005</v>
      </c>
    </row>
    <row r="63" spans="1:24" x14ac:dyDescent="0.25">
      <c r="A63" s="47"/>
      <c r="B63" s="47"/>
      <c r="C63" s="48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5"/>
    </row>
    <row r="64" spans="1:24" ht="41.25" customHeight="1" x14ac:dyDescent="0.25">
      <c r="A64" s="49" t="s">
        <v>30</v>
      </c>
      <c r="B64" s="49"/>
      <c r="C64" s="49"/>
      <c r="D64" s="49"/>
      <c r="E64" s="49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5"/>
    </row>
    <row r="65" spans="1:23" ht="15" customHeight="1" x14ac:dyDescent="0.25">
      <c r="A65" s="50" t="s">
        <v>31</v>
      </c>
      <c r="B65" s="50"/>
      <c r="C65" s="50"/>
      <c r="D65" s="50"/>
      <c r="E65" s="50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5"/>
    </row>
    <row r="66" spans="1:23" ht="30.75" customHeight="1" x14ac:dyDescent="0.25">
      <c r="A66" s="51" t="s">
        <v>32</v>
      </c>
      <c r="B66" s="51"/>
      <c r="C66" s="51"/>
      <c r="D66" s="51"/>
      <c r="E66" s="51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5"/>
    </row>
    <row r="67" spans="1:23" ht="15" customHeight="1" x14ac:dyDescent="0.25">
      <c r="A67" s="51" t="s">
        <v>33</v>
      </c>
      <c r="B67" s="51"/>
      <c r="C67" s="51"/>
      <c r="D67" s="51"/>
      <c r="E67" s="51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5"/>
    </row>
    <row r="68" spans="1:23" ht="15" customHeight="1" x14ac:dyDescent="0.25">
      <c r="A68" s="51" t="s">
        <v>34</v>
      </c>
      <c r="B68" s="51"/>
      <c r="C68" s="51"/>
      <c r="D68" s="51"/>
      <c r="E68" s="51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5"/>
    </row>
    <row r="69" spans="1:23" ht="15" customHeight="1" x14ac:dyDescent="0.25">
      <c r="A69" s="51" t="s">
        <v>35</v>
      </c>
      <c r="B69" s="51"/>
      <c r="C69" s="51"/>
      <c r="D69" s="51"/>
      <c r="E69" s="51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5"/>
    </row>
    <row r="70" spans="1:23" ht="15" customHeight="1" x14ac:dyDescent="0.25">
      <c r="A70" s="51" t="s">
        <v>36</v>
      </c>
      <c r="B70" s="51"/>
      <c r="C70" s="51"/>
      <c r="D70" s="51"/>
      <c r="E70" s="51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5"/>
    </row>
    <row r="71" spans="1:23" x14ac:dyDescent="0.25">
      <c r="A71" s="47"/>
      <c r="B71" s="47"/>
      <c r="C71" s="48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5"/>
    </row>
    <row r="72" spans="1:23" ht="15.75" customHeight="1" x14ac:dyDescent="0.25">
      <c r="A72" s="49" t="s">
        <v>37</v>
      </c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5"/>
    </row>
    <row r="73" spans="1:23" ht="38.25" customHeight="1" x14ac:dyDescent="0.25">
      <c r="A73" s="50" t="s">
        <v>31</v>
      </c>
      <c r="B73" s="50"/>
      <c r="C73" s="50"/>
      <c r="D73" s="50"/>
      <c r="E73" s="50"/>
      <c r="F73" s="52" t="s">
        <v>38</v>
      </c>
      <c r="G73" s="52" t="s">
        <v>39</v>
      </c>
      <c r="H73" s="52" t="s">
        <v>40</v>
      </c>
      <c r="I73" s="52" t="s">
        <v>41</v>
      </c>
      <c r="J73" s="52" t="s">
        <v>42</v>
      </c>
      <c r="K73" s="52" t="s">
        <v>43</v>
      </c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5"/>
    </row>
    <row r="74" spans="1:23" ht="36" customHeight="1" x14ac:dyDescent="0.25">
      <c r="A74" s="51" t="s">
        <v>44</v>
      </c>
      <c r="B74" s="51"/>
      <c r="C74" s="51"/>
      <c r="D74" s="51"/>
      <c r="E74" s="51"/>
      <c r="F74" s="53">
        <f>84600.36+1428.82</f>
        <v>86029.180000000008</v>
      </c>
      <c r="G74" s="54" t="s">
        <v>45</v>
      </c>
      <c r="H74" s="55">
        <v>201800010008207</v>
      </c>
      <c r="I74" s="56">
        <v>45292</v>
      </c>
      <c r="J74" s="56">
        <v>45292</v>
      </c>
      <c r="K74" s="57" t="s">
        <v>46</v>
      </c>
      <c r="L74" s="58" t="e">
        <f t="array" aca="1" ref="L74" ca="1">comentariocelula(F74)</f>
        <v>#NAME?</v>
      </c>
      <c r="M74" s="58"/>
      <c r="N74" s="58"/>
      <c r="O74" s="58"/>
      <c r="P74" s="59"/>
      <c r="Q74" s="47"/>
      <c r="R74" s="47"/>
      <c r="S74" s="47"/>
      <c r="T74" s="47"/>
      <c r="U74" s="47"/>
      <c r="V74" s="47"/>
      <c r="W74" s="5"/>
    </row>
    <row r="75" spans="1:23" ht="36" customHeight="1" x14ac:dyDescent="0.25">
      <c r="A75" s="51" t="s">
        <v>44</v>
      </c>
      <c r="B75" s="51"/>
      <c r="C75" s="51"/>
      <c r="D75" s="51"/>
      <c r="E75" s="51"/>
      <c r="F75" s="60">
        <f>65319.05+1148.38</f>
        <v>66467.430000000008</v>
      </c>
      <c r="G75" s="54" t="s">
        <v>45</v>
      </c>
      <c r="H75" s="55">
        <v>201800010008207</v>
      </c>
      <c r="I75" s="56">
        <v>45323</v>
      </c>
      <c r="J75" s="56">
        <v>45323</v>
      </c>
      <c r="K75" s="57" t="s">
        <v>46</v>
      </c>
      <c r="L75" s="58" t="e">
        <f t="array" aca="1" ref="L75" ca="1">comentariocelula(F75)</f>
        <v>#NAME?</v>
      </c>
      <c r="M75" s="58"/>
      <c r="N75" s="58"/>
      <c r="O75" s="58"/>
      <c r="P75" s="59"/>
      <c r="Q75" s="47"/>
      <c r="R75" s="47"/>
      <c r="S75" s="47"/>
      <c r="T75" s="47"/>
      <c r="U75" s="47"/>
      <c r="V75" s="47"/>
      <c r="W75" s="5"/>
    </row>
    <row r="76" spans="1:23" ht="36" customHeight="1" x14ac:dyDescent="0.25">
      <c r="A76" s="51" t="s">
        <v>44</v>
      </c>
      <c r="B76" s="51"/>
      <c r="C76" s="51"/>
      <c r="D76" s="51"/>
      <c r="E76" s="51"/>
      <c r="F76" s="61">
        <f>(62250.35+110.89)</f>
        <v>62361.24</v>
      </c>
      <c r="G76" s="54" t="s">
        <v>45</v>
      </c>
      <c r="H76" s="55">
        <v>201800010008207</v>
      </c>
      <c r="I76" s="56">
        <v>45352</v>
      </c>
      <c r="J76" s="56">
        <v>45352</v>
      </c>
      <c r="K76" s="57" t="s">
        <v>46</v>
      </c>
      <c r="L76" s="58" t="e">
        <f t="array" aca="1" ref="L76" ca="1">comentariocelula(F76)</f>
        <v>#NAME?</v>
      </c>
      <c r="M76" s="58"/>
      <c r="N76" s="58"/>
      <c r="O76" s="58"/>
      <c r="P76" s="59"/>
      <c r="Q76" s="47"/>
      <c r="R76" s="47"/>
      <c r="S76" s="47"/>
      <c r="T76" s="47"/>
      <c r="U76" s="47"/>
      <c r="V76" s="47"/>
      <c r="W76" s="5"/>
    </row>
    <row r="77" spans="1:23" ht="36" customHeight="1" x14ac:dyDescent="0.25">
      <c r="A77" s="51" t="s">
        <v>44</v>
      </c>
      <c r="B77" s="51"/>
      <c r="C77" s="51"/>
      <c r="D77" s="51"/>
      <c r="E77" s="51"/>
      <c r="F77" s="53">
        <v>69592.78</v>
      </c>
      <c r="G77" s="54" t="s">
        <v>45</v>
      </c>
      <c r="H77" s="55">
        <v>201800010008207</v>
      </c>
      <c r="I77" s="56">
        <v>45383</v>
      </c>
      <c r="J77" s="56">
        <v>45383</v>
      </c>
      <c r="K77" s="57" t="s">
        <v>46</v>
      </c>
      <c r="L77" s="58" t="e">
        <f t="array" aca="1" ref="L77" ca="1">comentariocelula(F77)</f>
        <v>#NAME?</v>
      </c>
      <c r="M77" s="58"/>
      <c r="N77" s="58"/>
      <c r="O77" s="58"/>
      <c r="P77" s="59"/>
      <c r="Q77" s="47"/>
      <c r="R77" s="47"/>
      <c r="S77" s="47"/>
      <c r="T77" s="47"/>
      <c r="U77" s="47"/>
      <c r="V77" s="47"/>
      <c r="W77" s="5"/>
    </row>
    <row r="78" spans="1:23" ht="36" customHeight="1" x14ac:dyDescent="0.25">
      <c r="A78" s="51" t="s">
        <v>44</v>
      </c>
      <c r="B78" s="51"/>
      <c r="C78" s="51"/>
      <c r="D78" s="51"/>
      <c r="E78" s="51"/>
      <c r="F78" s="53">
        <v>63227.45</v>
      </c>
      <c r="G78" s="54" t="s">
        <v>45</v>
      </c>
      <c r="H78" s="55">
        <v>201800010008207</v>
      </c>
      <c r="I78" s="56">
        <v>45413</v>
      </c>
      <c r="J78" s="56">
        <v>45413</v>
      </c>
      <c r="K78" s="57" t="s">
        <v>46</v>
      </c>
      <c r="L78" s="58" t="e">
        <f t="array" aca="1" ref="L78" ca="1">comentariocelula(F78)</f>
        <v>#NAME?</v>
      </c>
      <c r="M78" s="58"/>
      <c r="N78" s="58"/>
      <c r="O78" s="58"/>
      <c r="P78" s="59"/>
      <c r="Q78" s="47"/>
      <c r="R78" s="47"/>
      <c r="S78" s="47"/>
      <c r="T78" s="47"/>
      <c r="U78" s="47"/>
      <c r="V78" s="47"/>
      <c r="W78" s="5"/>
    </row>
    <row r="79" spans="1:23" ht="36" customHeight="1" x14ac:dyDescent="0.25">
      <c r="A79" s="51" t="s">
        <v>44</v>
      </c>
      <c r="B79" s="51"/>
      <c r="C79" s="51"/>
      <c r="D79" s="51"/>
      <c r="E79" s="51"/>
      <c r="F79" s="53">
        <v>61319.31</v>
      </c>
      <c r="G79" s="54" t="s">
        <v>45</v>
      </c>
      <c r="H79" s="55">
        <v>201800010008207</v>
      </c>
      <c r="I79" s="56">
        <v>45444</v>
      </c>
      <c r="J79" s="56">
        <v>45444</v>
      </c>
      <c r="K79" s="57" t="s">
        <v>46</v>
      </c>
      <c r="L79" s="62"/>
      <c r="M79" s="62"/>
      <c r="N79" s="62"/>
      <c r="O79" s="62"/>
      <c r="P79" s="59"/>
      <c r="Q79" s="47"/>
      <c r="R79" s="47"/>
      <c r="S79" s="47"/>
      <c r="T79" s="47"/>
      <c r="U79" s="47"/>
      <c r="V79" s="47"/>
      <c r="W79" s="5"/>
    </row>
    <row r="80" spans="1:23" ht="36" customHeight="1" x14ac:dyDescent="0.25">
      <c r="A80" s="51" t="s">
        <v>44</v>
      </c>
      <c r="B80" s="51"/>
      <c r="C80" s="51"/>
      <c r="D80" s="51"/>
      <c r="E80" s="51"/>
      <c r="F80" s="63">
        <v>45842.62</v>
      </c>
      <c r="G80" s="54" t="s">
        <v>45</v>
      </c>
      <c r="H80" s="55">
        <v>201800010008207</v>
      </c>
      <c r="I80" s="56">
        <v>45474</v>
      </c>
      <c r="J80" s="56">
        <v>45474</v>
      </c>
      <c r="K80" s="57" t="s">
        <v>46</v>
      </c>
      <c r="L80" s="62" t="e">
        <f t="array" aca="1" ref="L80" ca="1">comentariocelula(F80)</f>
        <v>#NAME?</v>
      </c>
      <c r="M80" s="62"/>
      <c r="N80" s="62"/>
      <c r="O80" s="62"/>
      <c r="P80" s="59"/>
      <c r="Q80" s="47"/>
      <c r="R80" s="47"/>
      <c r="S80" s="47"/>
      <c r="T80" s="47"/>
      <c r="U80" s="47"/>
      <c r="V80" s="47"/>
      <c r="W80" s="5"/>
    </row>
    <row r="81" spans="1:24" ht="36" customHeight="1" x14ac:dyDescent="0.25">
      <c r="A81" s="51" t="s">
        <v>44</v>
      </c>
      <c r="B81" s="51"/>
      <c r="C81" s="51"/>
      <c r="D81" s="51"/>
      <c r="E81" s="51"/>
      <c r="F81" s="64">
        <v>52514.2</v>
      </c>
      <c r="G81" s="54" t="s">
        <v>45</v>
      </c>
      <c r="H81" s="55">
        <v>201800010008207</v>
      </c>
      <c r="I81" s="56">
        <v>45505</v>
      </c>
      <c r="J81" s="56">
        <v>45505</v>
      </c>
      <c r="K81" s="57" t="s">
        <v>46</v>
      </c>
      <c r="L81" s="58" t="e">
        <f t="array" aca="1" ref="L81" ca="1">comentariocelula(F81)</f>
        <v>#NAME?</v>
      </c>
      <c r="M81" s="58"/>
      <c r="N81" s="58"/>
      <c r="O81" s="58"/>
      <c r="P81" s="59"/>
      <c r="Q81" s="47"/>
      <c r="R81" s="47"/>
      <c r="S81" s="47"/>
      <c r="T81" s="47"/>
      <c r="U81" s="47"/>
      <c r="V81" s="47"/>
      <c r="W81" s="5"/>
    </row>
    <row r="82" spans="1:24" ht="36" customHeight="1" x14ac:dyDescent="0.25">
      <c r="A82" s="51" t="s">
        <v>44</v>
      </c>
      <c r="B82" s="51"/>
      <c r="C82" s="51"/>
      <c r="D82" s="51"/>
      <c r="E82" s="51"/>
      <c r="F82" s="64">
        <f>49096.92+820.73</f>
        <v>49917.65</v>
      </c>
      <c r="G82" s="54" t="s">
        <v>45</v>
      </c>
      <c r="H82" s="55">
        <v>201800010008207</v>
      </c>
      <c r="I82" s="56">
        <v>45536</v>
      </c>
      <c r="J82" s="56">
        <v>45536</v>
      </c>
      <c r="K82" s="57" t="s">
        <v>46</v>
      </c>
      <c r="L82" s="58" t="e">
        <f t="array" aca="1" ref="L82" ca="1">comentariocelula(F82)</f>
        <v>#NAME?</v>
      </c>
      <c r="M82" s="58"/>
      <c r="N82" s="58"/>
      <c r="O82" s="58"/>
      <c r="P82" s="59"/>
      <c r="Q82" s="47"/>
      <c r="R82" s="47"/>
      <c r="S82" s="47"/>
      <c r="T82" s="47"/>
      <c r="U82" s="47"/>
      <c r="V82" s="47"/>
      <c r="W82" s="5"/>
    </row>
    <row r="83" spans="1:24" ht="36" customHeight="1" x14ac:dyDescent="0.25">
      <c r="A83" s="51" t="s">
        <v>44</v>
      </c>
      <c r="B83" s="51"/>
      <c r="C83" s="51"/>
      <c r="D83" s="51"/>
      <c r="E83" s="51"/>
      <c r="F83" s="64">
        <f>(70648.68+1280.3)</f>
        <v>71928.98</v>
      </c>
      <c r="G83" s="54" t="s">
        <v>45</v>
      </c>
      <c r="H83" s="55">
        <v>201800010008207</v>
      </c>
      <c r="I83" s="56">
        <v>45566</v>
      </c>
      <c r="J83" s="56">
        <v>45566</v>
      </c>
      <c r="K83" s="57" t="s">
        <v>46</v>
      </c>
      <c r="L83" s="58" t="e">
        <f t="array" aca="1" ref="L83" ca="1">comentariocelula(F83)</f>
        <v>#NAME?</v>
      </c>
      <c r="M83" s="58"/>
      <c r="N83" s="58"/>
      <c r="O83" s="58"/>
      <c r="P83" s="59"/>
      <c r="Q83" s="47"/>
      <c r="R83" s="47"/>
      <c r="S83" s="47"/>
      <c r="T83" s="47"/>
      <c r="U83" s="47"/>
      <c r="V83" s="47"/>
      <c r="W83" s="5"/>
    </row>
    <row r="84" spans="1:24" ht="36" customHeight="1" x14ac:dyDescent="0.25">
      <c r="A84" s="51" t="s">
        <v>44</v>
      </c>
      <c r="B84" s="51"/>
      <c r="C84" s="51"/>
      <c r="D84" s="51"/>
      <c r="E84" s="51"/>
      <c r="F84" s="64">
        <f>(54017.68+1307.56+19145.54)</f>
        <v>74470.78</v>
      </c>
      <c r="G84" s="54" t="s">
        <v>45</v>
      </c>
      <c r="H84" s="55">
        <v>201800010008207</v>
      </c>
      <c r="I84" s="56">
        <v>45597</v>
      </c>
      <c r="J84" s="56">
        <v>45597</v>
      </c>
      <c r="K84" s="57" t="s">
        <v>46</v>
      </c>
      <c r="L84" s="58" t="e">
        <f t="array" aca="1" ref="L84" ca="1">comentariocelula(F84)</f>
        <v>#NAME?</v>
      </c>
      <c r="M84" s="58"/>
      <c r="N84" s="58"/>
      <c r="O84" s="58"/>
      <c r="P84" s="59"/>
      <c r="Q84" s="47"/>
      <c r="R84" s="47"/>
      <c r="S84" s="47"/>
      <c r="T84" s="47"/>
      <c r="U84" s="47"/>
      <c r="V84" s="47"/>
      <c r="W84" s="4"/>
      <c r="X84"/>
    </row>
    <row r="85" spans="1:24" ht="36" customHeight="1" x14ac:dyDescent="0.25">
      <c r="A85" s="51" t="s">
        <v>44</v>
      </c>
      <c r="B85" s="51"/>
      <c r="C85" s="51"/>
      <c r="D85" s="51"/>
      <c r="E85" s="51"/>
      <c r="F85" s="64">
        <f>63076.29+1123.82</f>
        <v>64200.11</v>
      </c>
      <c r="G85" s="54" t="s">
        <v>45</v>
      </c>
      <c r="H85" s="55">
        <v>201800010008207</v>
      </c>
      <c r="I85" s="56">
        <v>45627</v>
      </c>
      <c r="J85" s="56">
        <v>45627</v>
      </c>
      <c r="K85" s="57" t="s">
        <v>46</v>
      </c>
      <c r="L85" s="58" t="e">
        <f t="array" aca="1" ref="L85" ca="1">comentariocelula(F85)</f>
        <v>#NAME?</v>
      </c>
      <c r="M85" s="58"/>
      <c r="N85" s="58"/>
      <c r="O85" s="58"/>
      <c r="P85" s="59"/>
      <c r="Q85" s="47"/>
      <c r="R85" s="47"/>
      <c r="S85" s="47"/>
      <c r="T85" s="47"/>
      <c r="U85" s="47"/>
      <c r="V85" s="47"/>
      <c r="W85" s="4"/>
      <c r="X85"/>
    </row>
    <row r="86" spans="1:24" ht="51" customHeight="1" x14ac:dyDescent="0.25">
      <c r="A86" s="51" t="s">
        <v>47</v>
      </c>
      <c r="B86" s="51"/>
      <c r="C86" s="51"/>
      <c r="D86" s="51"/>
      <c r="E86" s="51"/>
      <c r="F86" s="65">
        <v>243780.23</v>
      </c>
      <c r="G86" s="54" t="s">
        <v>45</v>
      </c>
      <c r="H86" s="55">
        <v>202300010040838</v>
      </c>
      <c r="I86" s="56" t="s">
        <v>48</v>
      </c>
      <c r="J86" s="56">
        <v>45352</v>
      </c>
      <c r="K86" s="66" t="s">
        <v>49</v>
      </c>
      <c r="L86" s="58"/>
      <c r="M86" s="58"/>
      <c r="N86" s="58"/>
      <c r="O86" s="58"/>
      <c r="P86" s="59"/>
      <c r="Q86" s="47"/>
      <c r="R86" s="47"/>
      <c r="S86" s="47"/>
      <c r="T86" s="47"/>
      <c r="U86" s="47"/>
      <c r="V86" s="47"/>
      <c r="W86" s="5"/>
    </row>
    <row r="87" spans="1:24" ht="51" customHeight="1" x14ac:dyDescent="0.25">
      <c r="A87" s="51" t="s">
        <v>47</v>
      </c>
      <c r="B87" s="51"/>
      <c r="C87" s="51"/>
      <c r="D87" s="51"/>
      <c r="E87" s="51"/>
      <c r="F87" s="67">
        <v>243780.23</v>
      </c>
      <c r="G87" s="54" t="s">
        <v>45</v>
      </c>
      <c r="H87" s="55">
        <v>202300010040838</v>
      </c>
      <c r="I87" s="56" t="s">
        <v>48</v>
      </c>
      <c r="J87" s="56">
        <v>45413</v>
      </c>
      <c r="K87" s="66" t="s">
        <v>49</v>
      </c>
      <c r="L87" s="58"/>
      <c r="M87" s="58"/>
      <c r="N87" s="58"/>
      <c r="O87" s="58"/>
      <c r="P87" s="59"/>
      <c r="Q87" s="47"/>
      <c r="R87" s="47"/>
      <c r="S87" s="47"/>
      <c r="T87" s="47"/>
      <c r="U87" s="47"/>
      <c r="V87" s="47"/>
      <c r="W87" s="5"/>
    </row>
    <row r="88" spans="1:24" ht="51" customHeight="1" x14ac:dyDescent="0.25">
      <c r="A88" s="51" t="s">
        <v>47</v>
      </c>
      <c r="B88" s="51"/>
      <c r="C88" s="51"/>
      <c r="D88" s="51"/>
      <c r="E88" s="51"/>
      <c r="F88" s="67">
        <v>243780.23</v>
      </c>
      <c r="G88" s="54" t="s">
        <v>45</v>
      </c>
      <c r="H88" s="55">
        <v>202300010040838</v>
      </c>
      <c r="I88" s="56" t="s">
        <v>48</v>
      </c>
      <c r="J88" s="56">
        <v>45444</v>
      </c>
      <c r="K88" s="66" t="s">
        <v>49</v>
      </c>
      <c r="L88" s="58"/>
      <c r="M88" s="58"/>
      <c r="N88" s="58"/>
      <c r="O88" s="58"/>
      <c r="P88" s="59"/>
      <c r="Q88" s="47"/>
      <c r="R88" s="47"/>
      <c r="S88" s="47"/>
      <c r="T88" s="47"/>
      <c r="U88" s="47"/>
      <c r="V88" s="47"/>
      <c r="W88" s="5"/>
    </row>
    <row r="89" spans="1:24" ht="51" customHeight="1" x14ac:dyDescent="0.25">
      <c r="A89" s="51" t="s">
        <v>47</v>
      </c>
      <c r="B89" s="51"/>
      <c r="C89" s="51"/>
      <c r="D89" s="51"/>
      <c r="E89" s="51"/>
      <c r="F89" s="68">
        <v>243780.23</v>
      </c>
      <c r="G89" s="54" t="s">
        <v>45</v>
      </c>
      <c r="H89" s="55">
        <v>202300010040838</v>
      </c>
      <c r="I89" s="56" t="s">
        <v>48</v>
      </c>
      <c r="J89" s="56">
        <v>45474</v>
      </c>
      <c r="K89" s="66" t="s">
        <v>49</v>
      </c>
      <c r="L89" s="58" t="e">
        <f t="array" aca="1" ref="L89" ca="1">comentariocelula(F89)</f>
        <v>#NAME?</v>
      </c>
      <c r="M89" s="58"/>
      <c r="N89" s="58"/>
      <c r="O89" s="58"/>
      <c r="P89" s="59"/>
      <c r="Q89" s="47"/>
      <c r="R89" s="47"/>
      <c r="S89" s="47"/>
      <c r="T89" s="47"/>
      <c r="U89" s="47"/>
      <c r="V89" s="47"/>
      <c r="W89" s="5"/>
    </row>
    <row r="90" spans="1:24" ht="51" customHeight="1" x14ac:dyDescent="0.25">
      <c r="A90" s="51" t="s">
        <v>47</v>
      </c>
      <c r="B90" s="51"/>
      <c r="C90" s="51"/>
      <c r="D90" s="51"/>
      <c r="E90" s="51"/>
      <c r="F90" s="68">
        <v>243780.23</v>
      </c>
      <c r="G90" s="54" t="s">
        <v>45</v>
      </c>
      <c r="H90" s="55">
        <v>202300010040838</v>
      </c>
      <c r="I90" s="56" t="s">
        <v>48</v>
      </c>
      <c r="J90" s="56">
        <v>45505</v>
      </c>
      <c r="K90" s="66" t="s">
        <v>49</v>
      </c>
      <c r="L90" s="58" t="e">
        <f t="array" aca="1" ref="L90" ca="1">comentariocelula(F90)</f>
        <v>#NAME?</v>
      </c>
      <c r="M90" s="58"/>
      <c r="N90" s="58"/>
      <c r="O90" s="58"/>
      <c r="P90" s="59"/>
      <c r="Q90" s="47"/>
      <c r="R90" s="47"/>
      <c r="S90" s="47"/>
      <c r="T90" s="47"/>
      <c r="U90" s="47"/>
      <c r="V90" s="47"/>
      <c r="W90" s="5"/>
    </row>
    <row r="91" spans="1:24" ht="51" customHeight="1" x14ac:dyDescent="0.25">
      <c r="A91" s="51" t="s">
        <v>47</v>
      </c>
      <c r="B91" s="51"/>
      <c r="C91" s="51"/>
      <c r="D91" s="51"/>
      <c r="E91" s="51"/>
      <c r="F91" s="68">
        <v>243780.23</v>
      </c>
      <c r="G91" s="54" t="s">
        <v>45</v>
      </c>
      <c r="H91" s="55">
        <v>202300010040838</v>
      </c>
      <c r="I91" s="56" t="s">
        <v>48</v>
      </c>
      <c r="J91" s="56">
        <v>45536</v>
      </c>
      <c r="K91" s="66" t="s">
        <v>49</v>
      </c>
      <c r="L91" s="58" t="e">
        <f t="array" aca="1" ref="L91" ca="1">comentariocelula(F91)</f>
        <v>#NAME?</v>
      </c>
      <c r="M91" s="58"/>
      <c r="N91" s="58"/>
      <c r="O91" s="58"/>
      <c r="P91" s="59"/>
      <c r="Q91" s="47"/>
      <c r="R91" s="47"/>
      <c r="S91" s="47"/>
      <c r="T91" s="47"/>
      <c r="U91" s="47"/>
      <c r="V91" s="47"/>
      <c r="W91" s="5"/>
    </row>
    <row r="92" spans="1:24" ht="51" customHeight="1" x14ac:dyDescent="0.25">
      <c r="A92" s="51" t="s">
        <v>47</v>
      </c>
      <c r="B92" s="51"/>
      <c r="C92" s="51"/>
      <c r="D92" s="51"/>
      <c r="E92" s="51"/>
      <c r="F92" s="68">
        <v>72384</v>
      </c>
      <c r="G92" s="54" t="s">
        <v>45</v>
      </c>
      <c r="H92" s="55">
        <v>202300010040838</v>
      </c>
      <c r="I92" s="56" t="s">
        <v>48</v>
      </c>
      <c r="J92" s="56">
        <v>45566</v>
      </c>
      <c r="K92" s="66" t="s">
        <v>49</v>
      </c>
      <c r="L92" s="58" t="e">
        <f t="array" aca="1" ref="L92" ca="1">comentariocelula(F92)</f>
        <v>#NAME?</v>
      </c>
      <c r="M92" s="58"/>
      <c r="N92" s="58"/>
      <c r="O92" s="58"/>
      <c r="P92" s="59"/>
      <c r="Q92" s="47"/>
      <c r="R92" s="47"/>
      <c r="S92" s="47"/>
      <c r="T92" s="47"/>
      <c r="U92" s="47"/>
      <c r="V92" s="47"/>
      <c r="W92" s="5"/>
    </row>
    <row r="93" spans="1:24" ht="15" customHeight="1" x14ac:dyDescent="0.25">
      <c r="A93" s="69" t="s">
        <v>50</v>
      </c>
      <c r="B93" s="69"/>
      <c r="C93" s="69"/>
      <c r="D93" s="69"/>
      <c r="E93" s="69"/>
      <c r="F93" s="70">
        <f>SUM(F74:F92)</f>
        <v>2302937.11</v>
      </c>
      <c r="G93" s="71"/>
      <c r="H93" s="71"/>
      <c r="I93" s="71"/>
      <c r="J93" s="71"/>
      <c r="K93" s="71"/>
      <c r="L93" s="47"/>
      <c r="M93" s="47"/>
      <c r="N93" s="47"/>
      <c r="O93" s="47"/>
      <c r="P93" s="59"/>
      <c r="Q93" s="47"/>
      <c r="R93" s="47"/>
      <c r="S93" s="47"/>
      <c r="T93" s="47"/>
      <c r="U93" s="47"/>
      <c r="V93" s="47"/>
      <c r="W93" s="5"/>
    </row>
    <row r="94" spans="1:24" ht="15.75" customHeight="1" x14ac:dyDescent="0.25">
      <c r="A94" s="72" t="s">
        <v>51</v>
      </c>
      <c r="B94" s="72"/>
      <c r="C94" s="72"/>
      <c r="D94" s="72"/>
      <c r="E94" s="72"/>
      <c r="F94" s="72"/>
      <c r="G94" s="72"/>
      <c r="H94" s="72"/>
      <c r="I94" s="59"/>
      <c r="J94" s="59"/>
      <c r="K94" s="59"/>
      <c r="L94" s="59"/>
      <c r="M94" s="59"/>
      <c r="N94" s="59"/>
      <c r="O94" s="59"/>
      <c r="P94" s="59"/>
      <c r="Q94" s="47"/>
      <c r="R94" s="47"/>
      <c r="S94" s="47"/>
      <c r="T94" s="47"/>
      <c r="U94" s="47"/>
      <c r="V94" s="47"/>
      <c r="W94" s="4"/>
      <c r="X94"/>
    </row>
    <row r="95" spans="1:24" ht="15.75" thickBot="1" x14ac:dyDescent="0.3">
      <c r="A95" s="73"/>
      <c r="B95" s="73"/>
      <c r="C95" s="73"/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47"/>
      <c r="Q95" s="47"/>
      <c r="R95" s="47"/>
      <c r="S95" s="47"/>
      <c r="T95" s="47"/>
      <c r="U95" s="47"/>
      <c r="V95" s="47"/>
      <c r="W95" s="5"/>
    </row>
    <row r="96" spans="1:24" ht="222" customHeight="1" thickBot="1" x14ac:dyDescent="0.3">
      <c r="A96" s="74" t="s">
        <v>52</v>
      </c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59"/>
      <c r="M96" s="59"/>
      <c r="N96" s="59"/>
      <c r="O96" s="59"/>
      <c r="P96" s="47"/>
      <c r="Q96" s="47"/>
      <c r="R96" s="47"/>
      <c r="S96" s="47"/>
      <c r="T96" s="47"/>
      <c r="U96" s="47"/>
      <c r="V96" s="47"/>
      <c r="W96" s="5"/>
    </row>
    <row r="97" spans="1:23" x14ac:dyDescent="0.25">
      <c r="A97" s="47"/>
      <c r="B97" s="47"/>
      <c r="C97" s="48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5"/>
    </row>
    <row r="98" spans="1:23" ht="15" customHeight="1" x14ac:dyDescent="0.25">
      <c r="A98" s="72" t="s">
        <v>53</v>
      </c>
      <c r="B98" s="72"/>
      <c r="C98" s="72"/>
      <c r="D98" s="72"/>
      <c r="E98" s="72"/>
      <c r="F98" s="72"/>
      <c r="G98" s="72"/>
      <c r="H98" s="72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5"/>
    </row>
    <row r="99" spans="1:23" x14ac:dyDescent="0.25">
      <c r="A99" s="47"/>
      <c r="B99" s="47"/>
      <c r="C99" s="48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5"/>
    </row>
    <row r="100" spans="1:23" x14ac:dyDescent="0.25">
      <c r="A100" s="47"/>
      <c r="B100" s="47"/>
      <c r="C100" s="48"/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5"/>
    </row>
    <row r="101" spans="1:23" x14ac:dyDescent="0.25">
      <c r="A101" s="47"/>
      <c r="B101" s="47"/>
      <c r="C101" s="48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5"/>
    </row>
    <row r="102" spans="1:23" ht="15" customHeight="1" x14ac:dyDescent="0.25">
      <c r="A102" s="47"/>
      <c r="B102" s="47"/>
      <c r="C102" s="48"/>
      <c r="D102" s="75"/>
      <c r="E102" s="75"/>
      <c r="F102" s="75"/>
      <c r="I102" s="75"/>
      <c r="J102" s="75"/>
      <c r="K102" s="75"/>
      <c r="L102" s="75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5"/>
    </row>
    <row r="103" spans="1:23" ht="30.75" customHeight="1" x14ac:dyDescent="0.25">
      <c r="A103" s="47"/>
      <c r="B103" s="47"/>
      <c r="C103" s="48"/>
      <c r="D103" s="75"/>
      <c r="E103" s="75"/>
      <c r="F103" s="75"/>
      <c r="I103" s="75"/>
      <c r="J103" s="75"/>
      <c r="K103" s="75"/>
      <c r="L103" s="75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5"/>
    </row>
    <row r="104" spans="1:23" x14ac:dyDescent="0.25">
      <c r="A104" s="47"/>
      <c r="B104" s="47"/>
      <c r="C104" s="48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5"/>
    </row>
    <row r="105" spans="1:23" x14ac:dyDescent="0.25">
      <c r="A105" s="47"/>
      <c r="B105" s="47"/>
      <c r="C105" s="48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5"/>
    </row>
    <row r="106" spans="1:23" x14ac:dyDescent="0.25">
      <c r="A106" s="47"/>
      <c r="B106" s="47"/>
      <c r="C106" s="48"/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5"/>
    </row>
    <row r="107" spans="1:23" x14ac:dyDescent="0.25">
      <c r="A107" s="47"/>
      <c r="B107" s="47"/>
      <c r="C107" s="48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5"/>
    </row>
    <row r="108" spans="1:23" x14ac:dyDescent="0.25">
      <c r="A108" s="47"/>
      <c r="B108" s="47"/>
      <c r="C108" s="48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5"/>
    </row>
    <row r="109" spans="1:23" x14ac:dyDescent="0.25">
      <c r="A109" s="47"/>
      <c r="B109" s="47"/>
      <c r="C109" s="48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5"/>
    </row>
    <row r="110" spans="1:23" x14ac:dyDescent="0.25">
      <c r="A110" s="47"/>
      <c r="B110" s="47"/>
      <c r="C110" s="48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5"/>
    </row>
    <row r="111" spans="1:23" x14ac:dyDescent="0.25">
      <c r="A111" s="47"/>
      <c r="B111" s="47"/>
      <c r="C111" s="48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5"/>
    </row>
    <row r="112" spans="1:23" x14ac:dyDescent="0.25">
      <c r="A112" s="47"/>
      <c r="B112" s="47"/>
      <c r="C112" s="48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5"/>
    </row>
    <row r="113" spans="1:23" x14ac:dyDescent="0.25">
      <c r="A113" s="47"/>
      <c r="B113" s="47"/>
      <c r="C113" s="48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5"/>
    </row>
    <row r="114" spans="1:23" x14ac:dyDescent="0.25">
      <c r="A114" s="47"/>
      <c r="B114" s="47"/>
      <c r="C114" s="48"/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5"/>
    </row>
    <row r="115" spans="1:23" x14ac:dyDescent="0.25">
      <c r="A115" s="47"/>
      <c r="B115" s="47"/>
      <c r="C115" s="48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5"/>
    </row>
    <row r="116" spans="1:23" x14ac:dyDescent="0.25">
      <c r="A116" s="47"/>
      <c r="B116" s="47"/>
      <c r="C116" s="48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5"/>
    </row>
    <row r="117" spans="1:23" x14ac:dyDescent="0.25">
      <c r="A117" s="47"/>
      <c r="B117" s="47"/>
      <c r="C117" s="48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5"/>
    </row>
    <row r="118" spans="1:23" x14ac:dyDescent="0.25">
      <c r="A118" s="47"/>
      <c r="B118" s="47"/>
      <c r="C118" s="48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5"/>
    </row>
    <row r="119" spans="1:23" x14ac:dyDescent="0.25">
      <c r="A119" s="47"/>
      <c r="B119" s="47"/>
      <c r="C119" s="48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5"/>
    </row>
    <row r="120" spans="1:23" x14ac:dyDescent="0.25">
      <c r="A120" s="47"/>
      <c r="B120" s="47"/>
      <c r="C120" s="48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5"/>
    </row>
    <row r="121" spans="1:23" x14ac:dyDescent="0.25">
      <c r="A121" s="47"/>
      <c r="B121" s="47"/>
      <c r="C121" s="48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5"/>
    </row>
    <row r="122" spans="1:23" x14ac:dyDescent="0.25">
      <c r="A122" s="47"/>
      <c r="B122" s="47"/>
      <c r="C122" s="48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5"/>
    </row>
    <row r="123" spans="1:23" x14ac:dyDescent="0.25">
      <c r="A123" s="47"/>
      <c r="B123" s="47"/>
      <c r="C123" s="48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5"/>
    </row>
    <row r="124" spans="1:23" x14ac:dyDescent="0.25">
      <c r="A124" s="47"/>
      <c r="B124" s="47"/>
      <c r="C124" s="48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5"/>
    </row>
    <row r="125" spans="1:23" x14ac:dyDescent="0.25">
      <c r="A125" s="47"/>
      <c r="B125" s="47"/>
      <c r="C125" s="48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5"/>
    </row>
    <row r="126" spans="1:23" x14ac:dyDescent="0.25">
      <c r="A126" s="47"/>
      <c r="B126" s="47"/>
      <c r="C126" s="48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5"/>
    </row>
    <row r="127" spans="1:23" x14ac:dyDescent="0.25">
      <c r="A127" s="47"/>
      <c r="B127" s="47"/>
      <c r="C127" s="48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5"/>
    </row>
    <row r="128" spans="1:23" x14ac:dyDescent="0.25">
      <c r="A128" s="47"/>
      <c r="B128" s="47"/>
      <c r="C128" s="48"/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5"/>
    </row>
    <row r="129" spans="1:23" x14ac:dyDescent="0.25">
      <c r="A129" s="47"/>
      <c r="B129" s="47"/>
      <c r="C129" s="48"/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5"/>
    </row>
    <row r="130" spans="1:23" x14ac:dyDescent="0.25">
      <c r="A130" s="47"/>
      <c r="B130" s="47"/>
      <c r="C130" s="48"/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5"/>
    </row>
    <row r="131" spans="1:23" x14ac:dyDescent="0.25">
      <c r="A131" s="47"/>
      <c r="B131" s="47"/>
      <c r="C131" s="48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5"/>
    </row>
    <row r="132" spans="1:23" x14ac:dyDescent="0.25">
      <c r="A132" s="47"/>
      <c r="B132" s="47"/>
      <c r="C132" s="48"/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5"/>
    </row>
    <row r="133" spans="1:23" x14ac:dyDescent="0.25">
      <c r="A133" s="47"/>
      <c r="B133" s="47"/>
      <c r="C133" s="48"/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5"/>
    </row>
    <row r="134" spans="1:23" x14ac:dyDescent="0.25">
      <c r="A134" s="47"/>
      <c r="B134" s="47"/>
      <c r="C134" s="48"/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5"/>
    </row>
    <row r="135" spans="1:23" x14ac:dyDescent="0.25">
      <c r="A135" s="47"/>
      <c r="B135" s="47"/>
      <c r="C135" s="48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5"/>
    </row>
    <row r="136" spans="1:23" x14ac:dyDescent="0.25">
      <c r="A136" s="47"/>
      <c r="B136" s="47"/>
      <c r="C136" s="48"/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5"/>
    </row>
    <row r="137" spans="1:23" x14ac:dyDescent="0.25">
      <c r="A137" s="47"/>
      <c r="B137" s="47"/>
      <c r="C137" s="48"/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5"/>
    </row>
    <row r="138" spans="1:23" x14ac:dyDescent="0.25">
      <c r="A138" s="47"/>
      <c r="B138" s="47"/>
      <c r="C138" s="48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5"/>
    </row>
    <row r="139" spans="1:23" x14ac:dyDescent="0.25">
      <c r="A139" s="47"/>
      <c r="B139" s="47"/>
      <c r="C139" s="48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5"/>
    </row>
    <row r="140" spans="1:23" x14ac:dyDescent="0.25">
      <c r="A140" s="47"/>
      <c r="B140" s="47"/>
      <c r="C140" s="48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5"/>
    </row>
    <row r="141" spans="1:23" x14ac:dyDescent="0.25">
      <c r="A141" s="4"/>
      <c r="B141" s="4"/>
      <c r="C141" s="76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5"/>
    </row>
    <row r="142" spans="1:23" x14ac:dyDescent="0.25">
      <c r="A142" s="4"/>
      <c r="B142" s="4"/>
      <c r="C142" s="76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5"/>
    </row>
    <row r="143" spans="1:23" x14ac:dyDescent="0.25">
      <c r="A143" s="4"/>
      <c r="B143" s="4"/>
      <c r="C143" s="76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5"/>
    </row>
    <row r="144" spans="1:23" x14ac:dyDescent="0.25">
      <c r="A144" s="4"/>
      <c r="B144" s="4"/>
      <c r="C144" s="76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5"/>
    </row>
    <row r="145" spans="1:23" x14ac:dyDescent="0.25">
      <c r="A145" s="4"/>
      <c r="B145" s="4"/>
      <c r="C145" s="76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5"/>
    </row>
    <row r="146" spans="1:23" x14ac:dyDescent="0.25">
      <c r="A146" s="4"/>
      <c r="B146" s="4"/>
      <c r="C146" s="7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5"/>
    </row>
    <row r="147" spans="1:23" x14ac:dyDescent="0.25">
      <c r="A147" s="4"/>
      <c r="B147" s="4"/>
      <c r="C147" s="76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5"/>
    </row>
    <row r="148" spans="1:23" x14ac:dyDescent="0.25">
      <c r="A148" s="4"/>
      <c r="B148" s="4"/>
      <c r="C148" s="76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5"/>
    </row>
    <row r="149" spans="1:23" x14ac:dyDescent="0.25">
      <c r="A149" s="4"/>
      <c r="B149" s="4"/>
      <c r="C149" s="76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5"/>
    </row>
    <row r="150" spans="1:23" x14ac:dyDescent="0.25">
      <c r="A150" s="4"/>
      <c r="B150" s="4"/>
      <c r="C150" s="76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5"/>
    </row>
    <row r="151" spans="1:23" x14ac:dyDescent="0.25">
      <c r="A151" s="4"/>
      <c r="B151" s="4"/>
      <c r="C151" s="76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5"/>
    </row>
    <row r="152" spans="1:23" x14ac:dyDescent="0.25">
      <c r="A152" s="4"/>
      <c r="B152" s="4"/>
      <c r="C152" s="76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5"/>
    </row>
    <row r="153" spans="1:23" x14ac:dyDescent="0.25">
      <c r="A153" s="4"/>
      <c r="B153" s="4"/>
      <c r="C153" s="76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5"/>
    </row>
    <row r="154" spans="1:23" x14ac:dyDescent="0.25">
      <c r="A154" s="4"/>
      <c r="B154" s="4"/>
      <c r="C154" s="76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5"/>
    </row>
    <row r="155" spans="1:23" x14ac:dyDescent="0.25">
      <c r="A155" s="4"/>
      <c r="B155" s="4"/>
      <c r="C155" s="76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5"/>
    </row>
    <row r="156" spans="1:23" x14ac:dyDescent="0.25">
      <c r="A156" s="4"/>
      <c r="B156" s="4"/>
      <c r="C156" s="7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5"/>
    </row>
    <row r="157" spans="1:23" x14ac:dyDescent="0.25">
      <c r="A157" s="4"/>
      <c r="B157" s="4"/>
      <c r="C157" s="76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5"/>
    </row>
    <row r="158" spans="1:23" x14ac:dyDescent="0.25">
      <c r="A158" s="4"/>
      <c r="B158" s="4"/>
      <c r="C158" s="76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5"/>
    </row>
    <row r="159" spans="1:23" x14ac:dyDescent="0.25">
      <c r="A159" s="4"/>
      <c r="B159" s="4"/>
      <c r="C159" s="76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5"/>
    </row>
    <row r="160" spans="1:23" x14ac:dyDescent="0.25">
      <c r="A160" s="4"/>
      <c r="B160" s="4"/>
      <c r="C160" s="76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5"/>
    </row>
    <row r="161" spans="1:23" x14ac:dyDescent="0.25">
      <c r="A161" s="4"/>
      <c r="B161" s="4"/>
      <c r="C161" s="76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5"/>
    </row>
    <row r="162" spans="1:23" x14ac:dyDescent="0.25">
      <c r="A162" s="4"/>
      <c r="B162" s="4"/>
      <c r="C162" s="76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5"/>
    </row>
    <row r="163" spans="1:23" x14ac:dyDescent="0.25">
      <c r="A163" s="4"/>
      <c r="B163" s="4"/>
      <c r="C163" s="76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5"/>
    </row>
    <row r="164" spans="1:23" x14ac:dyDescent="0.25">
      <c r="A164" s="4"/>
      <c r="B164" s="4"/>
      <c r="C164" s="76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5"/>
    </row>
    <row r="165" spans="1:23" x14ac:dyDescent="0.25">
      <c r="A165" s="4"/>
      <c r="B165" s="4"/>
      <c r="C165" s="76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5"/>
    </row>
    <row r="166" spans="1:23" x14ac:dyDescent="0.25">
      <c r="A166" s="4"/>
      <c r="B166" s="4"/>
      <c r="C166" s="76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5"/>
    </row>
    <row r="167" spans="1:23" x14ac:dyDescent="0.25">
      <c r="A167" s="4"/>
      <c r="B167" s="4"/>
      <c r="C167" s="76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5"/>
    </row>
    <row r="168" spans="1:23" x14ac:dyDescent="0.25">
      <c r="A168" s="4"/>
      <c r="B168" s="4"/>
      <c r="C168" s="76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5"/>
    </row>
    <row r="169" spans="1:23" x14ac:dyDescent="0.25">
      <c r="A169" s="4"/>
      <c r="B169" s="4"/>
      <c r="C169" s="76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5"/>
    </row>
    <row r="170" spans="1:23" x14ac:dyDescent="0.25">
      <c r="A170" s="4"/>
      <c r="B170" s="4"/>
      <c r="C170" s="76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5"/>
    </row>
    <row r="171" spans="1:23" x14ac:dyDescent="0.25">
      <c r="A171" s="4"/>
      <c r="B171" s="4"/>
      <c r="C171" s="76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5"/>
    </row>
    <row r="172" spans="1:23" x14ac:dyDescent="0.25">
      <c r="A172" s="4"/>
      <c r="B172" s="4"/>
      <c r="C172" s="76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5"/>
    </row>
    <row r="173" spans="1:23" x14ac:dyDescent="0.25">
      <c r="A173" s="4"/>
      <c r="B173" s="4"/>
      <c r="C173" s="76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5"/>
    </row>
    <row r="174" spans="1:23" x14ac:dyDescent="0.25">
      <c r="A174" s="4"/>
      <c r="B174" s="4"/>
      <c r="C174" s="76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5"/>
    </row>
    <row r="175" spans="1:23" x14ac:dyDescent="0.25">
      <c r="A175" s="4"/>
      <c r="B175" s="4"/>
      <c r="C175" s="76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5"/>
    </row>
    <row r="176" spans="1:23" x14ac:dyDescent="0.25">
      <c r="A176" s="4"/>
      <c r="B176" s="4"/>
      <c r="C176" s="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5"/>
    </row>
    <row r="177" spans="1:23" x14ac:dyDescent="0.25">
      <c r="A177" s="4"/>
      <c r="B177" s="4"/>
      <c r="C177" s="76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5"/>
    </row>
    <row r="178" spans="1:23" x14ac:dyDescent="0.25">
      <c r="A178" s="4"/>
      <c r="B178" s="4"/>
      <c r="C178" s="76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5"/>
    </row>
    <row r="179" spans="1:23" x14ac:dyDescent="0.25">
      <c r="A179" s="4"/>
      <c r="B179" s="4"/>
      <c r="C179" s="76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5"/>
    </row>
    <row r="180" spans="1:23" x14ac:dyDescent="0.25">
      <c r="A180" s="4"/>
      <c r="B180" s="4"/>
      <c r="C180" s="76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5"/>
    </row>
    <row r="181" spans="1:23" x14ac:dyDescent="0.25">
      <c r="A181" s="4"/>
      <c r="B181" s="4"/>
      <c r="C181" s="76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5"/>
    </row>
    <row r="182" spans="1:23" x14ac:dyDescent="0.25">
      <c r="A182" s="4"/>
      <c r="B182" s="4"/>
      <c r="C182" s="76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5"/>
    </row>
    <row r="183" spans="1:23" x14ac:dyDescent="0.25">
      <c r="A183" s="4"/>
      <c r="B183" s="4"/>
      <c r="C183" s="76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5"/>
    </row>
    <row r="184" spans="1:23" x14ac:dyDescent="0.25">
      <c r="A184" s="4"/>
      <c r="B184" s="4"/>
      <c r="C184" s="76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5"/>
    </row>
    <row r="185" spans="1:23" x14ac:dyDescent="0.25">
      <c r="A185" s="4"/>
      <c r="B185" s="4"/>
      <c r="C185" s="76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5"/>
    </row>
    <row r="186" spans="1:23" x14ac:dyDescent="0.25">
      <c r="A186" s="4"/>
      <c r="B186" s="4"/>
      <c r="C186" s="7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5"/>
    </row>
    <row r="187" spans="1:23" x14ac:dyDescent="0.25">
      <c r="A187" s="4"/>
      <c r="B187" s="4"/>
      <c r="C187" s="76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5"/>
    </row>
    <row r="188" spans="1:23" x14ac:dyDescent="0.25">
      <c r="A188" s="4"/>
      <c r="B188" s="4"/>
      <c r="C188" s="76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5"/>
    </row>
    <row r="189" spans="1:23" x14ac:dyDescent="0.25">
      <c r="A189" s="4"/>
      <c r="B189" s="4"/>
      <c r="C189" s="76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5"/>
    </row>
    <row r="190" spans="1:23" x14ac:dyDescent="0.25">
      <c r="A190" s="4"/>
      <c r="B190" s="4"/>
      <c r="C190" s="76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5"/>
    </row>
    <row r="191" spans="1:23" x14ac:dyDescent="0.25">
      <c r="A191" s="4"/>
      <c r="B191" s="4"/>
      <c r="C191" s="76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5"/>
    </row>
    <row r="192" spans="1:23" x14ac:dyDescent="0.25">
      <c r="A192" s="4"/>
      <c r="B192" s="4"/>
      <c r="C192" s="76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5"/>
    </row>
    <row r="193" spans="1:23" x14ac:dyDescent="0.25">
      <c r="A193" s="4"/>
      <c r="B193" s="4"/>
      <c r="C193" s="76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5"/>
    </row>
    <row r="194" spans="1:23" x14ac:dyDescent="0.25">
      <c r="A194" s="4"/>
      <c r="B194" s="4"/>
      <c r="C194" s="76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5"/>
    </row>
    <row r="195" spans="1:23" x14ac:dyDescent="0.25">
      <c r="A195" s="4"/>
      <c r="B195" s="4"/>
      <c r="C195" s="76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5"/>
    </row>
    <row r="196" spans="1:23" x14ac:dyDescent="0.25">
      <c r="A196" s="4"/>
      <c r="B196" s="4"/>
      <c r="C196" s="76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5"/>
    </row>
    <row r="197" spans="1:23" x14ac:dyDescent="0.25">
      <c r="A197" s="4"/>
      <c r="B197" s="4"/>
      <c r="C197" s="76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5"/>
    </row>
    <row r="198" spans="1:23" x14ac:dyDescent="0.25">
      <c r="A198" s="4"/>
      <c r="B198" s="4"/>
      <c r="C198" s="76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5"/>
    </row>
    <row r="199" spans="1:23" x14ac:dyDescent="0.25">
      <c r="A199" s="4"/>
      <c r="B199" s="4"/>
      <c r="C199" s="76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5"/>
    </row>
    <row r="200" spans="1:23" x14ac:dyDescent="0.25">
      <c r="A200" s="4"/>
      <c r="B200" s="4"/>
      <c r="C200" s="76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5"/>
    </row>
    <row r="201" spans="1:23" x14ac:dyDescent="0.25">
      <c r="A201" s="4"/>
      <c r="B201" s="4"/>
      <c r="C201" s="76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5"/>
    </row>
    <row r="202" spans="1:23" x14ac:dyDescent="0.25">
      <c r="A202" s="4"/>
      <c r="B202" s="4"/>
      <c r="C202" s="76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5"/>
    </row>
    <row r="203" spans="1:23" x14ac:dyDescent="0.25">
      <c r="A203" s="4"/>
      <c r="B203" s="4"/>
      <c r="C203" s="76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5"/>
    </row>
    <row r="204" spans="1:23" x14ac:dyDescent="0.25">
      <c r="A204" s="4"/>
      <c r="B204" s="4"/>
      <c r="C204" s="76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5"/>
    </row>
    <row r="205" spans="1:23" x14ac:dyDescent="0.25">
      <c r="A205" s="4"/>
      <c r="B205" s="4"/>
      <c r="C205" s="76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5"/>
    </row>
    <row r="206" spans="1:23" x14ac:dyDescent="0.25">
      <c r="A206" s="4"/>
      <c r="B206" s="4"/>
      <c r="C206" s="7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5"/>
    </row>
    <row r="207" spans="1:23" x14ac:dyDescent="0.25">
      <c r="A207" s="4"/>
      <c r="B207" s="4"/>
      <c r="C207" s="76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5"/>
    </row>
    <row r="208" spans="1:23" x14ac:dyDescent="0.25">
      <c r="A208" s="4"/>
      <c r="B208" s="4"/>
      <c r="C208" s="76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5"/>
    </row>
    <row r="209" spans="1:23" x14ac:dyDescent="0.25">
      <c r="A209" s="4"/>
      <c r="B209" s="4"/>
      <c r="C209" s="76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5"/>
    </row>
    <row r="210" spans="1:23" x14ac:dyDescent="0.25">
      <c r="A210" s="4"/>
      <c r="B210" s="4"/>
      <c r="C210" s="76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5"/>
    </row>
    <row r="211" spans="1:23" x14ac:dyDescent="0.25">
      <c r="A211" s="4"/>
      <c r="B211" s="4"/>
      <c r="C211" s="76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5"/>
    </row>
    <row r="212" spans="1:23" x14ac:dyDescent="0.25">
      <c r="A212" s="4"/>
      <c r="B212" s="4"/>
      <c r="C212" s="76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5"/>
    </row>
    <row r="213" spans="1:23" x14ac:dyDescent="0.25">
      <c r="A213" s="4"/>
      <c r="B213" s="4"/>
      <c r="C213" s="76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5"/>
    </row>
    <row r="214" spans="1:23" x14ac:dyDescent="0.25">
      <c r="A214" s="4"/>
      <c r="B214" s="4"/>
      <c r="C214" s="76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5"/>
    </row>
    <row r="215" spans="1:23" x14ac:dyDescent="0.25">
      <c r="A215" s="4"/>
      <c r="B215" s="4"/>
      <c r="C215" s="76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5"/>
    </row>
    <row r="216" spans="1:23" x14ac:dyDescent="0.25">
      <c r="A216" s="4"/>
      <c r="B216" s="4"/>
      <c r="C216" s="7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5"/>
    </row>
    <row r="217" spans="1:23" x14ac:dyDescent="0.25">
      <c r="A217" s="4"/>
      <c r="B217" s="4"/>
      <c r="C217" s="76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5"/>
    </row>
    <row r="218" spans="1:23" x14ac:dyDescent="0.25">
      <c r="A218" s="4"/>
      <c r="B218" s="4"/>
      <c r="C218" s="76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5"/>
    </row>
    <row r="219" spans="1:23" x14ac:dyDescent="0.25">
      <c r="A219" s="4"/>
      <c r="B219" s="4"/>
      <c r="C219" s="76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5"/>
    </row>
    <row r="220" spans="1:23" x14ac:dyDescent="0.25">
      <c r="A220" s="4"/>
      <c r="B220" s="4"/>
      <c r="C220" s="76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5"/>
    </row>
    <row r="221" spans="1:23" x14ac:dyDescent="0.25">
      <c r="A221" s="4"/>
      <c r="B221" s="4"/>
      <c r="C221" s="76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5"/>
    </row>
    <row r="222" spans="1:23" x14ac:dyDescent="0.25">
      <c r="A222" s="4"/>
      <c r="B222" s="4"/>
      <c r="C222" s="76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5"/>
    </row>
    <row r="223" spans="1:23" x14ac:dyDescent="0.25">
      <c r="A223" s="4"/>
      <c r="B223" s="4"/>
      <c r="C223" s="76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5"/>
    </row>
    <row r="224" spans="1:23" x14ac:dyDescent="0.25">
      <c r="A224" s="4"/>
      <c r="B224" s="4"/>
      <c r="C224" s="76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5"/>
    </row>
    <row r="225" spans="1:23" x14ac:dyDescent="0.25">
      <c r="A225" s="4"/>
      <c r="B225" s="4"/>
      <c r="C225" s="76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5"/>
    </row>
    <row r="226" spans="1:23" x14ac:dyDescent="0.25">
      <c r="A226" s="4"/>
      <c r="B226" s="4"/>
      <c r="C226" s="7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5"/>
    </row>
    <row r="227" spans="1:23" x14ac:dyDescent="0.25">
      <c r="A227" s="4"/>
      <c r="B227" s="4"/>
      <c r="C227" s="76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5"/>
    </row>
    <row r="228" spans="1:23" x14ac:dyDescent="0.25">
      <c r="A228" s="4"/>
      <c r="B228" s="4"/>
      <c r="C228" s="76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5"/>
    </row>
    <row r="229" spans="1:23" x14ac:dyDescent="0.25">
      <c r="A229" s="4"/>
      <c r="B229" s="4"/>
      <c r="C229" s="76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5"/>
    </row>
    <row r="230" spans="1:23" x14ac:dyDescent="0.25">
      <c r="A230" s="4"/>
      <c r="B230" s="4"/>
      <c r="C230" s="76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5"/>
    </row>
    <row r="231" spans="1:23" x14ac:dyDescent="0.25">
      <c r="A231" s="4"/>
      <c r="B231" s="4"/>
      <c r="C231" s="76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5"/>
    </row>
    <row r="232" spans="1:23" x14ac:dyDescent="0.25">
      <c r="A232" s="4"/>
      <c r="B232" s="4"/>
      <c r="C232" s="76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5"/>
    </row>
    <row r="233" spans="1:23" x14ac:dyDescent="0.25">
      <c r="A233" s="4"/>
      <c r="B233" s="4"/>
      <c r="C233" s="76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5"/>
    </row>
    <row r="234" spans="1:23" x14ac:dyDescent="0.25">
      <c r="A234" s="4"/>
      <c r="B234" s="4"/>
      <c r="C234" s="76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5"/>
    </row>
    <row r="235" spans="1:23" x14ac:dyDescent="0.25">
      <c r="A235" s="4"/>
      <c r="B235" s="4"/>
      <c r="C235" s="76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5"/>
    </row>
    <row r="236" spans="1:23" x14ac:dyDescent="0.25">
      <c r="A236" s="4"/>
      <c r="B236" s="4"/>
      <c r="C236" s="76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5"/>
    </row>
    <row r="237" spans="1:23" x14ac:dyDescent="0.25">
      <c r="A237" s="4"/>
      <c r="B237" s="4"/>
      <c r="C237" s="76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5"/>
    </row>
    <row r="238" spans="1:23" x14ac:dyDescent="0.25">
      <c r="A238" s="4"/>
      <c r="B238" s="4"/>
      <c r="C238" s="76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5"/>
    </row>
    <row r="239" spans="1:23" x14ac:dyDescent="0.25">
      <c r="A239" s="4"/>
      <c r="B239" s="4"/>
      <c r="C239" s="76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5"/>
    </row>
    <row r="240" spans="1:23" x14ac:dyDescent="0.25">
      <c r="A240" s="4"/>
      <c r="B240" s="4"/>
      <c r="C240" s="76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5"/>
    </row>
    <row r="241" spans="1:23" x14ac:dyDescent="0.25">
      <c r="A241" s="4"/>
      <c r="B241" s="4"/>
      <c r="C241" s="76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5"/>
    </row>
    <row r="242" spans="1:23" x14ac:dyDescent="0.25">
      <c r="A242" s="4"/>
      <c r="B242" s="4"/>
      <c r="C242" s="76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5"/>
    </row>
    <row r="243" spans="1:23" x14ac:dyDescent="0.25">
      <c r="A243" s="4"/>
      <c r="B243" s="4"/>
      <c r="C243" s="76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5"/>
    </row>
    <row r="244" spans="1:23" x14ac:dyDescent="0.25">
      <c r="A244" s="4"/>
      <c r="B244" s="4"/>
      <c r="C244" s="76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5"/>
    </row>
    <row r="245" spans="1:23" x14ac:dyDescent="0.25">
      <c r="A245" s="4"/>
      <c r="B245" s="4"/>
      <c r="C245" s="76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5"/>
    </row>
    <row r="246" spans="1:23" x14ac:dyDescent="0.25">
      <c r="A246" s="4"/>
      <c r="B246" s="4"/>
      <c r="C246" s="7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5"/>
    </row>
    <row r="247" spans="1:23" x14ac:dyDescent="0.25">
      <c r="A247" s="4"/>
      <c r="B247" s="4"/>
      <c r="C247" s="76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5"/>
    </row>
    <row r="248" spans="1:23" x14ac:dyDescent="0.25">
      <c r="A248" s="4"/>
      <c r="B248" s="4"/>
      <c r="C248" s="76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5"/>
    </row>
    <row r="249" spans="1:23" x14ac:dyDescent="0.25">
      <c r="A249" s="4"/>
      <c r="B249" s="4"/>
      <c r="C249" s="76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5"/>
    </row>
    <row r="250" spans="1:23" x14ac:dyDescent="0.25">
      <c r="A250" s="4"/>
      <c r="B250" s="4"/>
      <c r="C250" s="76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5"/>
    </row>
    <row r="251" spans="1:23" x14ac:dyDescent="0.25">
      <c r="A251" s="4"/>
      <c r="B251" s="4"/>
      <c r="C251" s="76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5"/>
    </row>
    <row r="252" spans="1:23" x14ac:dyDescent="0.25">
      <c r="A252" s="4"/>
      <c r="B252" s="4"/>
      <c r="C252" s="76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5"/>
    </row>
    <row r="253" spans="1:23" x14ac:dyDescent="0.25">
      <c r="A253" s="4"/>
      <c r="B253" s="4"/>
      <c r="C253" s="76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5"/>
    </row>
    <row r="254" spans="1:23" x14ac:dyDescent="0.25">
      <c r="A254" s="4"/>
      <c r="B254" s="4"/>
      <c r="C254" s="76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5"/>
    </row>
    <row r="255" spans="1:23" x14ac:dyDescent="0.25">
      <c r="A255" s="4"/>
      <c r="B255" s="4"/>
      <c r="C255" s="76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5"/>
    </row>
    <row r="256" spans="1:23" x14ac:dyDescent="0.25">
      <c r="A256" s="4"/>
      <c r="B256" s="4"/>
      <c r="C256" s="76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5"/>
    </row>
    <row r="257" spans="1:23" x14ac:dyDescent="0.25">
      <c r="A257" s="4"/>
      <c r="B257" s="4"/>
      <c r="C257" s="76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5"/>
    </row>
    <row r="258" spans="1:23" x14ac:dyDescent="0.25">
      <c r="A258" s="4"/>
      <c r="B258" s="4"/>
      <c r="C258" s="76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5"/>
    </row>
    <row r="259" spans="1:23" x14ac:dyDescent="0.25">
      <c r="A259" s="4"/>
      <c r="B259" s="4"/>
      <c r="C259" s="76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5"/>
    </row>
    <row r="260" spans="1:23" x14ac:dyDescent="0.25">
      <c r="A260" s="4"/>
      <c r="B260" s="4"/>
      <c r="C260" s="76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5"/>
    </row>
    <row r="261" spans="1:23" x14ac:dyDescent="0.25">
      <c r="A261" s="4"/>
      <c r="B261" s="4"/>
      <c r="C261" s="76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5"/>
    </row>
    <row r="262" spans="1:23" x14ac:dyDescent="0.25">
      <c r="A262" s="4"/>
      <c r="B262" s="4"/>
      <c r="C262" s="76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5"/>
    </row>
    <row r="263" spans="1:23" x14ac:dyDescent="0.25">
      <c r="A263" s="4"/>
      <c r="B263" s="4"/>
      <c r="C263" s="76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5"/>
    </row>
    <row r="264" spans="1:23" x14ac:dyDescent="0.25">
      <c r="A264" s="4"/>
      <c r="B264" s="4"/>
      <c r="C264" s="76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5"/>
    </row>
    <row r="265" spans="1:23" x14ac:dyDescent="0.25">
      <c r="A265" s="4"/>
      <c r="B265" s="4"/>
      <c r="C265" s="76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5"/>
    </row>
    <row r="266" spans="1:23" x14ac:dyDescent="0.25">
      <c r="A266" s="4"/>
      <c r="B266" s="4"/>
      <c r="C266" s="7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5"/>
    </row>
    <row r="267" spans="1:23" x14ac:dyDescent="0.25">
      <c r="A267" s="4"/>
      <c r="B267" s="4"/>
      <c r="C267" s="76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5"/>
    </row>
    <row r="268" spans="1:23" x14ac:dyDescent="0.25">
      <c r="A268" s="4"/>
      <c r="B268" s="4"/>
      <c r="C268" s="76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5"/>
    </row>
    <row r="269" spans="1:23" x14ac:dyDescent="0.25">
      <c r="A269" s="4"/>
      <c r="B269" s="4"/>
      <c r="C269" s="76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5"/>
    </row>
    <row r="270" spans="1:23" x14ac:dyDescent="0.25">
      <c r="A270" s="4"/>
      <c r="B270" s="4"/>
      <c r="C270" s="76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5"/>
    </row>
    <row r="271" spans="1:23" x14ac:dyDescent="0.25">
      <c r="A271" s="4"/>
      <c r="B271" s="4"/>
      <c r="C271" s="76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5"/>
    </row>
    <row r="272" spans="1:23" x14ac:dyDescent="0.25">
      <c r="A272" s="4"/>
      <c r="B272" s="4"/>
      <c r="C272" s="76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5"/>
    </row>
    <row r="273" spans="1:23" x14ac:dyDescent="0.25">
      <c r="A273" s="4"/>
      <c r="B273" s="4"/>
      <c r="C273" s="76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5"/>
    </row>
    <row r="274" spans="1:23" x14ac:dyDescent="0.25">
      <c r="A274" s="4"/>
      <c r="B274" s="4"/>
      <c r="C274" s="76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5"/>
    </row>
    <row r="275" spans="1:23" x14ac:dyDescent="0.25">
      <c r="A275" s="4"/>
      <c r="B275" s="4"/>
      <c r="C275" s="76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5"/>
    </row>
    <row r="276" spans="1:23" x14ac:dyDescent="0.25">
      <c r="A276" s="4"/>
      <c r="B276" s="4"/>
      <c r="C276" s="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5"/>
    </row>
    <row r="277" spans="1:23" x14ac:dyDescent="0.25">
      <c r="A277" s="4"/>
      <c r="B277" s="4"/>
      <c r="C277" s="76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5"/>
    </row>
    <row r="278" spans="1:23" x14ac:dyDescent="0.25">
      <c r="A278" s="4"/>
      <c r="B278" s="4"/>
      <c r="C278" s="76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5"/>
    </row>
    <row r="279" spans="1:23" x14ac:dyDescent="0.25">
      <c r="A279" s="4"/>
      <c r="B279" s="4"/>
      <c r="C279" s="76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5"/>
    </row>
    <row r="280" spans="1:23" x14ac:dyDescent="0.25">
      <c r="A280" s="4"/>
      <c r="B280" s="4"/>
      <c r="C280" s="76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5"/>
    </row>
    <row r="281" spans="1:23" x14ac:dyDescent="0.25">
      <c r="A281" s="4"/>
      <c r="B281" s="4"/>
      <c r="C281" s="76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5"/>
    </row>
    <row r="282" spans="1:23" x14ac:dyDescent="0.25">
      <c r="A282" s="4"/>
      <c r="B282" s="4"/>
      <c r="C282" s="76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5"/>
    </row>
    <row r="283" spans="1:23" x14ac:dyDescent="0.25">
      <c r="A283" s="4"/>
      <c r="B283" s="4"/>
      <c r="C283" s="76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5"/>
    </row>
    <row r="284" spans="1:23" x14ac:dyDescent="0.25">
      <c r="A284" s="4"/>
      <c r="B284" s="4"/>
      <c r="C284" s="76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5"/>
    </row>
    <row r="285" spans="1:23" x14ac:dyDescent="0.25">
      <c r="A285" s="4"/>
      <c r="B285" s="4"/>
      <c r="C285" s="76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5"/>
    </row>
    <row r="286" spans="1:23" x14ac:dyDescent="0.25">
      <c r="A286" s="4"/>
      <c r="B286" s="4"/>
      <c r="C286" s="76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5"/>
    </row>
    <row r="287" spans="1:23" x14ac:dyDescent="0.25">
      <c r="A287" s="4"/>
      <c r="B287" s="4"/>
      <c r="C287" s="76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5"/>
    </row>
    <row r="288" spans="1:23" x14ac:dyDescent="0.25">
      <c r="A288" s="4"/>
      <c r="B288" s="4"/>
      <c r="C288" s="76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5"/>
    </row>
    <row r="289" spans="1:23" x14ac:dyDescent="0.25">
      <c r="A289" s="4"/>
      <c r="B289" s="4"/>
      <c r="C289" s="76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5"/>
    </row>
    <row r="290" spans="1:23" x14ac:dyDescent="0.25">
      <c r="A290" s="4"/>
      <c r="B290" s="4"/>
      <c r="C290" s="76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5"/>
    </row>
    <row r="291" spans="1:23" x14ac:dyDescent="0.25">
      <c r="A291" s="4"/>
      <c r="B291" s="4"/>
      <c r="C291" s="76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5"/>
    </row>
    <row r="292" spans="1:23" x14ac:dyDescent="0.25">
      <c r="A292" s="4"/>
      <c r="B292" s="4"/>
      <c r="C292" s="76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5"/>
    </row>
    <row r="293" spans="1:23" x14ac:dyDescent="0.25">
      <c r="A293" s="4"/>
      <c r="B293" s="4"/>
      <c r="C293" s="76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5"/>
    </row>
    <row r="294" spans="1:23" x14ac:dyDescent="0.25">
      <c r="A294" s="4"/>
      <c r="B294" s="4"/>
      <c r="C294" s="76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5"/>
    </row>
    <row r="295" spans="1:23" x14ac:dyDescent="0.25">
      <c r="A295" s="4"/>
      <c r="B295" s="4"/>
      <c r="C295" s="76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5"/>
    </row>
    <row r="296" spans="1:23" x14ac:dyDescent="0.25">
      <c r="A296" s="4"/>
      <c r="B296" s="4"/>
      <c r="C296" s="7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5"/>
    </row>
    <row r="297" spans="1:23" x14ac:dyDescent="0.25">
      <c r="A297" s="4"/>
      <c r="B297" s="4"/>
      <c r="C297" s="76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5"/>
    </row>
    <row r="298" spans="1:23" x14ac:dyDescent="0.25">
      <c r="A298" s="4"/>
      <c r="B298" s="4"/>
      <c r="C298" s="76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5"/>
    </row>
    <row r="299" spans="1:23" x14ac:dyDescent="0.25">
      <c r="A299" s="4"/>
      <c r="B299" s="4"/>
      <c r="C299" s="76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5"/>
    </row>
    <row r="300" spans="1:23" x14ac:dyDescent="0.25">
      <c r="A300" s="4"/>
      <c r="B300" s="4"/>
      <c r="C300" s="76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5"/>
    </row>
    <row r="301" spans="1:23" x14ac:dyDescent="0.25">
      <c r="A301" s="4"/>
      <c r="B301" s="4"/>
      <c r="C301" s="76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5"/>
    </row>
    <row r="302" spans="1:23" x14ac:dyDescent="0.25">
      <c r="A302" s="4"/>
      <c r="B302" s="4"/>
      <c r="C302" s="76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5"/>
    </row>
    <row r="303" spans="1:23" x14ac:dyDescent="0.25">
      <c r="A303" s="4"/>
      <c r="B303" s="4"/>
      <c r="C303" s="76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5"/>
    </row>
    <row r="304" spans="1:23" x14ac:dyDescent="0.25">
      <c r="A304" s="4"/>
      <c r="B304" s="4"/>
      <c r="C304" s="76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5"/>
    </row>
    <row r="305" spans="1:23" x14ac:dyDescent="0.25">
      <c r="A305" s="4"/>
      <c r="B305" s="4"/>
      <c r="C305" s="76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5"/>
    </row>
    <row r="306" spans="1:23" x14ac:dyDescent="0.25">
      <c r="A306" s="4"/>
      <c r="B306" s="4"/>
      <c r="C306" s="7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5"/>
    </row>
    <row r="307" spans="1:23" x14ac:dyDescent="0.25">
      <c r="A307" s="4"/>
      <c r="B307" s="4"/>
      <c r="C307" s="76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5"/>
    </row>
    <row r="308" spans="1:23" x14ac:dyDescent="0.25">
      <c r="A308" s="4"/>
      <c r="B308" s="4"/>
      <c r="C308" s="76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5"/>
    </row>
    <row r="309" spans="1:23" x14ac:dyDescent="0.25">
      <c r="A309" s="4"/>
      <c r="B309" s="4"/>
      <c r="C309" s="76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5"/>
    </row>
    <row r="310" spans="1:23" x14ac:dyDescent="0.25">
      <c r="A310" s="4"/>
      <c r="B310" s="4"/>
      <c r="C310" s="76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5"/>
    </row>
    <row r="311" spans="1:23" x14ac:dyDescent="0.25">
      <c r="A311" s="4"/>
      <c r="B311" s="4"/>
      <c r="C311" s="76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5"/>
    </row>
    <row r="312" spans="1:23" x14ac:dyDescent="0.25">
      <c r="A312" s="4"/>
      <c r="B312" s="4"/>
      <c r="C312" s="76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5"/>
    </row>
    <row r="313" spans="1:23" x14ac:dyDescent="0.25">
      <c r="A313" s="4"/>
      <c r="B313" s="4"/>
      <c r="C313" s="76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5"/>
    </row>
    <row r="314" spans="1:23" x14ac:dyDescent="0.25">
      <c r="A314" s="4"/>
      <c r="B314" s="4"/>
      <c r="C314" s="76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5"/>
    </row>
    <row r="315" spans="1:23" x14ac:dyDescent="0.25">
      <c r="A315" s="4"/>
      <c r="B315" s="4"/>
      <c r="C315" s="76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5"/>
    </row>
    <row r="316" spans="1:23" x14ac:dyDescent="0.25">
      <c r="A316" s="4"/>
      <c r="B316" s="4"/>
      <c r="C316" s="76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5"/>
    </row>
    <row r="317" spans="1:23" x14ac:dyDescent="0.25">
      <c r="A317" s="4"/>
      <c r="B317" s="4"/>
      <c r="C317" s="76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5"/>
    </row>
    <row r="318" spans="1:23" x14ac:dyDescent="0.25">
      <c r="A318" s="4"/>
      <c r="B318" s="4"/>
      <c r="C318" s="76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5"/>
    </row>
    <row r="319" spans="1:23" x14ac:dyDescent="0.25">
      <c r="A319" s="4"/>
      <c r="B319" s="4"/>
      <c r="C319" s="76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5"/>
    </row>
    <row r="320" spans="1:23" x14ac:dyDescent="0.25">
      <c r="A320" s="4"/>
      <c r="B320" s="4"/>
      <c r="C320" s="76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5"/>
    </row>
    <row r="321" spans="1:23" x14ac:dyDescent="0.25">
      <c r="A321" s="4"/>
      <c r="B321" s="4"/>
      <c r="C321" s="76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5"/>
    </row>
    <row r="322" spans="1:23" x14ac:dyDescent="0.25">
      <c r="A322" s="4"/>
      <c r="B322" s="4"/>
      <c r="C322" s="76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5"/>
    </row>
    <row r="323" spans="1:23" x14ac:dyDescent="0.25">
      <c r="A323" s="4"/>
      <c r="B323" s="4"/>
      <c r="C323" s="76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5"/>
    </row>
    <row r="324" spans="1:23" x14ac:dyDescent="0.25">
      <c r="A324" s="4"/>
      <c r="B324" s="4"/>
      <c r="C324" s="76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5"/>
    </row>
    <row r="325" spans="1:23" x14ac:dyDescent="0.25">
      <c r="A325" s="4"/>
      <c r="B325" s="4"/>
      <c r="C325" s="76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5"/>
    </row>
    <row r="326" spans="1:23" x14ac:dyDescent="0.25">
      <c r="A326" s="4"/>
      <c r="B326" s="4"/>
      <c r="C326" s="7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5"/>
    </row>
    <row r="327" spans="1:23" x14ac:dyDescent="0.25">
      <c r="A327" s="4"/>
      <c r="B327" s="4"/>
      <c r="C327" s="76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5"/>
    </row>
    <row r="328" spans="1:23" x14ac:dyDescent="0.25">
      <c r="A328" s="4"/>
      <c r="B328" s="4"/>
      <c r="C328" s="76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5"/>
    </row>
    <row r="329" spans="1:23" x14ac:dyDescent="0.25">
      <c r="A329" s="4"/>
      <c r="B329" s="4"/>
      <c r="C329" s="76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5"/>
    </row>
    <row r="330" spans="1:23" x14ac:dyDescent="0.25">
      <c r="A330" s="4"/>
      <c r="B330" s="4"/>
      <c r="C330" s="76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5"/>
    </row>
    <row r="331" spans="1:23" x14ac:dyDescent="0.25">
      <c r="A331" s="4"/>
      <c r="B331" s="4"/>
      <c r="C331" s="76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5"/>
    </row>
    <row r="332" spans="1:23" x14ac:dyDescent="0.25">
      <c r="A332" s="4"/>
      <c r="B332" s="4"/>
      <c r="C332" s="76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5"/>
    </row>
    <row r="333" spans="1:23" x14ac:dyDescent="0.25">
      <c r="A333" s="4"/>
      <c r="B333" s="4"/>
      <c r="C333" s="76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5"/>
    </row>
    <row r="334" spans="1:23" x14ac:dyDescent="0.25">
      <c r="A334" s="4"/>
      <c r="B334" s="4"/>
      <c r="C334" s="76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5"/>
    </row>
    <row r="335" spans="1:23" x14ac:dyDescent="0.25">
      <c r="A335" s="4"/>
      <c r="B335" s="4"/>
      <c r="C335" s="76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5"/>
    </row>
    <row r="336" spans="1:23" x14ac:dyDescent="0.25">
      <c r="A336" s="4"/>
      <c r="B336" s="4"/>
      <c r="C336" s="7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5"/>
    </row>
    <row r="337" spans="1:23" x14ac:dyDescent="0.25">
      <c r="A337" s="4"/>
      <c r="B337" s="4"/>
      <c r="C337" s="76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5"/>
    </row>
    <row r="338" spans="1:23" x14ac:dyDescent="0.25">
      <c r="A338" s="4"/>
      <c r="B338" s="4"/>
      <c r="C338" s="76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5"/>
    </row>
    <row r="339" spans="1:23" x14ac:dyDescent="0.25">
      <c r="A339" s="4"/>
      <c r="B339" s="4"/>
      <c r="C339" s="76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5"/>
    </row>
    <row r="340" spans="1:23" x14ac:dyDescent="0.25">
      <c r="A340" s="4"/>
      <c r="B340" s="4"/>
      <c r="C340" s="76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5"/>
    </row>
    <row r="341" spans="1:23" x14ac:dyDescent="0.25">
      <c r="A341" s="4"/>
      <c r="B341" s="4"/>
      <c r="C341" s="76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5"/>
    </row>
    <row r="342" spans="1:23" x14ac:dyDescent="0.25">
      <c r="A342" s="4"/>
      <c r="B342" s="4"/>
      <c r="C342" s="76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5"/>
    </row>
    <row r="343" spans="1:23" x14ac:dyDescent="0.25">
      <c r="A343" s="4"/>
      <c r="B343" s="4"/>
      <c r="C343" s="76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5"/>
    </row>
    <row r="344" spans="1:23" x14ac:dyDescent="0.25">
      <c r="A344" s="4"/>
      <c r="B344" s="4"/>
      <c r="C344" s="76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5"/>
    </row>
    <row r="345" spans="1:23" x14ac:dyDescent="0.25">
      <c r="A345" s="4"/>
      <c r="B345" s="4"/>
      <c r="C345" s="76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5"/>
    </row>
    <row r="346" spans="1:23" x14ac:dyDescent="0.25">
      <c r="A346" s="4"/>
      <c r="B346" s="4"/>
      <c r="C346" s="76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5"/>
    </row>
    <row r="347" spans="1:23" x14ac:dyDescent="0.25">
      <c r="A347" s="4"/>
      <c r="B347" s="4"/>
      <c r="C347" s="76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5"/>
    </row>
    <row r="348" spans="1:23" x14ac:dyDescent="0.25">
      <c r="A348" s="4"/>
      <c r="B348" s="4"/>
      <c r="C348" s="76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5"/>
    </row>
    <row r="349" spans="1:23" x14ac:dyDescent="0.25">
      <c r="A349" s="4"/>
      <c r="B349" s="4"/>
      <c r="C349" s="76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5"/>
    </row>
    <row r="350" spans="1:23" x14ac:dyDescent="0.25">
      <c r="A350" s="4"/>
      <c r="B350" s="4"/>
      <c r="C350" s="76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5"/>
    </row>
    <row r="351" spans="1:23" x14ac:dyDescent="0.25">
      <c r="A351" s="4"/>
      <c r="B351" s="4"/>
      <c r="C351" s="76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5"/>
    </row>
    <row r="352" spans="1:23" x14ac:dyDescent="0.25">
      <c r="A352" s="4"/>
      <c r="B352" s="4"/>
      <c r="C352" s="76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5"/>
    </row>
    <row r="353" spans="1:23" x14ac:dyDescent="0.25">
      <c r="A353" s="4"/>
      <c r="B353" s="4"/>
      <c r="C353" s="76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5"/>
    </row>
    <row r="354" spans="1:23" x14ac:dyDescent="0.25">
      <c r="A354" s="4"/>
      <c r="B354" s="4"/>
      <c r="C354" s="76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5"/>
    </row>
    <row r="355" spans="1:23" x14ac:dyDescent="0.25">
      <c r="A355" s="4"/>
      <c r="B355" s="4"/>
      <c r="C355" s="76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5"/>
    </row>
    <row r="356" spans="1:23" x14ac:dyDescent="0.25">
      <c r="A356" s="4"/>
      <c r="B356" s="4"/>
      <c r="C356" s="7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5"/>
    </row>
    <row r="357" spans="1:23" x14ac:dyDescent="0.25">
      <c r="A357" s="4"/>
      <c r="B357" s="4"/>
      <c r="C357" s="76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5"/>
    </row>
    <row r="358" spans="1:23" x14ac:dyDescent="0.25">
      <c r="A358" s="4"/>
      <c r="B358" s="4"/>
      <c r="C358" s="76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5"/>
    </row>
    <row r="359" spans="1:23" x14ac:dyDescent="0.25">
      <c r="A359" s="4"/>
      <c r="B359" s="4"/>
      <c r="C359" s="76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5"/>
    </row>
    <row r="360" spans="1:23" x14ac:dyDescent="0.25">
      <c r="A360" s="4"/>
      <c r="B360" s="4"/>
      <c r="C360" s="76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5"/>
    </row>
    <row r="361" spans="1:23" x14ac:dyDescent="0.25">
      <c r="A361" s="4"/>
      <c r="B361" s="4"/>
      <c r="C361" s="76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5"/>
    </row>
    <row r="362" spans="1:23" x14ac:dyDescent="0.25">
      <c r="A362" s="4"/>
      <c r="B362" s="4"/>
      <c r="C362" s="76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5"/>
    </row>
    <row r="363" spans="1:23" x14ac:dyDescent="0.25">
      <c r="A363" s="4"/>
      <c r="B363" s="4"/>
      <c r="C363" s="76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5"/>
    </row>
    <row r="364" spans="1:23" x14ac:dyDescent="0.25">
      <c r="A364" s="4"/>
      <c r="B364" s="4"/>
      <c r="C364" s="76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5"/>
    </row>
    <row r="365" spans="1:23" x14ac:dyDescent="0.25">
      <c r="A365" s="4"/>
      <c r="B365" s="4"/>
      <c r="C365" s="76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5"/>
    </row>
    <row r="366" spans="1:23" x14ac:dyDescent="0.25">
      <c r="A366" s="4"/>
      <c r="B366" s="4"/>
      <c r="C366" s="7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5"/>
    </row>
    <row r="367" spans="1:23" x14ac:dyDescent="0.25">
      <c r="A367" s="4"/>
      <c r="B367" s="4"/>
      <c r="C367" s="76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5"/>
    </row>
    <row r="368" spans="1:23" x14ac:dyDescent="0.25">
      <c r="A368" s="4"/>
      <c r="B368" s="4"/>
      <c r="C368" s="76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5"/>
    </row>
    <row r="369" spans="1:23" x14ac:dyDescent="0.25">
      <c r="A369" s="4"/>
      <c r="B369" s="4"/>
      <c r="C369" s="76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5"/>
    </row>
    <row r="370" spans="1:23" x14ac:dyDescent="0.25">
      <c r="A370" s="4"/>
      <c r="B370" s="4"/>
      <c r="C370" s="76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5"/>
    </row>
    <row r="371" spans="1:23" x14ac:dyDescent="0.25">
      <c r="A371" s="4"/>
      <c r="B371" s="4"/>
      <c r="C371" s="76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5"/>
    </row>
    <row r="372" spans="1:23" x14ac:dyDescent="0.25">
      <c r="A372" s="4"/>
      <c r="B372" s="4"/>
      <c r="C372" s="76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5"/>
    </row>
    <row r="373" spans="1:23" x14ac:dyDescent="0.25">
      <c r="A373" s="4"/>
      <c r="B373" s="4"/>
      <c r="C373" s="76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5"/>
    </row>
    <row r="374" spans="1:23" x14ac:dyDescent="0.25">
      <c r="A374" s="4"/>
      <c r="B374" s="4"/>
      <c r="C374" s="76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5"/>
    </row>
    <row r="375" spans="1:23" x14ac:dyDescent="0.25">
      <c r="A375" s="4"/>
      <c r="B375" s="4"/>
      <c r="C375" s="76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5"/>
    </row>
    <row r="376" spans="1:23" x14ac:dyDescent="0.25">
      <c r="A376" s="4"/>
      <c r="B376" s="4"/>
      <c r="C376" s="76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5"/>
    </row>
    <row r="377" spans="1:23" x14ac:dyDescent="0.25">
      <c r="A377" s="4"/>
      <c r="B377" s="4"/>
      <c r="C377" s="76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5"/>
    </row>
    <row r="378" spans="1:23" x14ac:dyDescent="0.25">
      <c r="A378" s="4"/>
      <c r="B378" s="4"/>
      <c r="C378" s="76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5"/>
    </row>
    <row r="379" spans="1:23" x14ac:dyDescent="0.25">
      <c r="A379" s="4"/>
      <c r="B379" s="4"/>
      <c r="C379" s="76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5"/>
    </row>
    <row r="380" spans="1:23" x14ac:dyDescent="0.25">
      <c r="A380" s="4"/>
      <c r="B380" s="4"/>
      <c r="C380" s="76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5"/>
    </row>
    <row r="381" spans="1:23" x14ac:dyDescent="0.25">
      <c r="A381" s="4"/>
      <c r="B381" s="4"/>
      <c r="C381" s="76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5"/>
    </row>
    <row r="382" spans="1:23" x14ac:dyDescent="0.25">
      <c r="A382" s="4"/>
      <c r="B382" s="4"/>
      <c r="C382" s="76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5"/>
    </row>
    <row r="383" spans="1:23" x14ac:dyDescent="0.25">
      <c r="A383" s="4"/>
      <c r="B383" s="4"/>
      <c r="C383" s="76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5"/>
    </row>
    <row r="384" spans="1:23" x14ac:dyDescent="0.25">
      <c r="A384" s="4"/>
      <c r="B384" s="4"/>
      <c r="C384" s="76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5"/>
    </row>
    <row r="385" spans="1:23" x14ac:dyDescent="0.25">
      <c r="A385" s="4"/>
      <c r="B385" s="4"/>
      <c r="C385" s="76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5"/>
    </row>
    <row r="386" spans="1:23" x14ac:dyDescent="0.25">
      <c r="A386" s="4"/>
      <c r="B386" s="4"/>
      <c r="C386" s="7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5"/>
    </row>
    <row r="387" spans="1:23" x14ac:dyDescent="0.25">
      <c r="A387" s="4"/>
      <c r="B387" s="4"/>
      <c r="C387" s="76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5"/>
    </row>
    <row r="388" spans="1:23" x14ac:dyDescent="0.25">
      <c r="A388" s="4"/>
      <c r="B388" s="4"/>
      <c r="C388" s="76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5"/>
    </row>
    <row r="389" spans="1:23" x14ac:dyDescent="0.25">
      <c r="A389" s="4"/>
      <c r="B389" s="4"/>
      <c r="C389" s="76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5"/>
    </row>
    <row r="390" spans="1:23" x14ac:dyDescent="0.25">
      <c r="A390" s="4"/>
      <c r="B390" s="4"/>
      <c r="C390" s="76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5"/>
    </row>
    <row r="391" spans="1:23" x14ac:dyDescent="0.25">
      <c r="A391" s="4"/>
      <c r="B391" s="4"/>
      <c r="C391" s="76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5"/>
    </row>
    <row r="392" spans="1:23" x14ac:dyDescent="0.25">
      <c r="A392" s="4"/>
      <c r="B392" s="4"/>
      <c r="C392" s="76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5"/>
    </row>
    <row r="393" spans="1:23" x14ac:dyDescent="0.25">
      <c r="A393" s="4"/>
      <c r="B393" s="4"/>
      <c r="C393" s="76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5"/>
    </row>
    <row r="394" spans="1:23" x14ac:dyDescent="0.25">
      <c r="A394" s="4"/>
      <c r="B394" s="4"/>
      <c r="C394" s="76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5"/>
    </row>
    <row r="395" spans="1:23" x14ac:dyDescent="0.25">
      <c r="A395" s="4"/>
      <c r="B395" s="4"/>
      <c r="C395" s="76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5"/>
    </row>
    <row r="396" spans="1:23" x14ac:dyDescent="0.25">
      <c r="A396" s="4"/>
      <c r="B396" s="4"/>
      <c r="C396" s="7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5"/>
    </row>
    <row r="397" spans="1:23" x14ac:dyDescent="0.25">
      <c r="A397" s="4"/>
      <c r="B397" s="4"/>
      <c r="C397" s="76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5"/>
    </row>
    <row r="398" spans="1:23" x14ac:dyDescent="0.25">
      <c r="A398" s="4"/>
      <c r="B398" s="4"/>
      <c r="C398" s="76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5"/>
    </row>
    <row r="399" spans="1:23" x14ac:dyDescent="0.25">
      <c r="A399" s="4"/>
      <c r="B399" s="4"/>
      <c r="C399" s="76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5"/>
    </row>
    <row r="400" spans="1:23" x14ac:dyDescent="0.25">
      <c r="A400" s="4"/>
      <c r="B400" s="4"/>
      <c r="C400" s="76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5"/>
    </row>
    <row r="401" spans="1:23" x14ac:dyDescent="0.25">
      <c r="A401" s="4"/>
      <c r="B401" s="4"/>
      <c r="C401" s="76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5"/>
    </row>
    <row r="402" spans="1:23" x14ac:dyDescent="0.25">
      <c r="A402" s="4"/>
      <c r="B402" s="4"/>
      <c r="C402" s="76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5"/>
    </row>
    <row r="403" spans="1:23" x14ac:dyDescent="0.25">
      <c r="A403" s="4"/>
      <c r="B403" s="4"/>
      <c r="C403" s="76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5"/>
    </row>
    <row r="404" spans="1:23" x14ac:dyDescent="0.25">
      <c r="A404" s="4"/>
      <c r="B404" s="4"/>
      <c r="C404" s="76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5"/>
    </row>
    <row r="405" spans="1:23" x14ac:dyDescent="0.25">
      <c r="A405" s="4"/>
      <c r="B405" s="4"/>
      <c r="C405" s="76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5"/>
    </row>
    <row r="406" spans="1:23" x14ac:dyDescent="0.25">
      <c r="A406" s="4"/>
      <c r="B406" s="4"/>
      <c r="C406" s="76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5"/>
    </row>
    <row r="407" spans="1:23" x14ac:dyDescent="0.25">
      <c r="A407" s="4"/>
      <c r="B407" s="4"/>
      <c r="C407" s="76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5"/>
    </row>
    <row r="408" spans="1:23" x14ac:dyDescent="0.25">
      <c r="A408" s="4"/>
      <c r="B408" s="4"/>
      <c r="C408" s="76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5"/>
    </row>
    <row r="409" spans="1:23" x14ac:dyDescent="0.25">
      <c r="A409" s="4"/>
      <c r="B409" s="4"/>
      <c r="C409" s="76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5"/>
    </row>
    <row r="410" spans="1:23" x14ac:dyDescent="0.25">
      <c r="A410" s="4"/>
      <c r="B410" s="4"/>
      <c r="C410" s="76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5"/>
    </row>
    <row r="411" spans="1:23" x14ac:dyDescent="0.25">
      <c r="A411" s="4"/>
      <c r="B411" s="4"/>
      <c r="C411" s="76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5"/>
    </row>
    <row r="412" spans="1:23" x14ac:dyDescent="0.25">
      <c r="A412" s="4"/>
      <c r="B412" s="4"/>
      <c r="C412" s="76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5"/>
    </row>
    <row r="413" spans="1:23" x14ac:dyDescent="0.25">
      <c r="A413" s="4"/>
      <c r="B413" s="4"/>
      <c r="C413" s="76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5"/>
    </row>
    <row r="414" spans="1:23" x14ac:dyDescent="0.25">
      <c r="A414" s="4"/>
      <c r="B414" s="4"/>
      <c r="C414" s="76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5"/>
    </row>
    <row r="415" spans="1:23" x14ac:dyDescent="0.25">
      <c r="A415" s="4"/>
      <c r="B415" s="4"/>
      <c r="C415" s="76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5"/>
    </row>
    <row r="416" spans="1:23" x14ac:dyDescent="0.25">
      <c r="A416" s="4"/>
      <c r="B416" s="4"/>
      <c r="C416" s="76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5"/>
    </row>
    <row r="417" spans="1:23" x14ac:dyDescent="0.25">
      <c r="A417" s="4"/>
      <c r="B417" s="4"/>
      <c r="C417" s="76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5"/>
    </row>
    <row r="418" spans="1:23" x14ac:dyDescent="0.25">
      <c r="A418" s="4"/>
      <c r="B418" s="4"/>
      <c r="C418" s="76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5"/>
    </row>
    <row r="419" spans="1:23" x14ac:dyDescent="0.25">
      <c r="A419" s="4"/>
      <c r="B419" s="4"/>
      <c r="C419" s="76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5"/>
    </row>
    <row r="420" spans="1:23" x14ac:dyDescent="0.25">
      <c r="A420" s="4"/>
      <c r="B420" s="4"/>
      <c r="C420" s="76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5"/>
    </row>
    <row r="421" spans="1:23" x14ac:dyDescent="0.25">
      <c r="A421" s="4"/>
      <c r="B421" s="4"/>
      <c r="C421" s="76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5"/>
    </row>
    <row r="422" spans="1:23" x14ac:dyDescent="0.25">
      <c r="A422" s="4"/>
      <c r="B422" s="4"/>
      <c r="C422" s="76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5"/>
    </row>
    <row r="423" spans="1:23" x14ac:dyDescent="0.25">
      <c r="A423" s="4"/>
      <c r="B423" s="4"/>
      <c r="C423" s="76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5"/>
    </row>
    <row r="424" spans="1:23" x14ac:dyDescent="0.25">
      <c r="A424" s="4"/>
      <c r="B424" s="4"/>
      <c r="C424" s="76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5"/>
    </row>
    <row r="425" spans="1:23" x14ac:dyDescent="0.25">
      <c r="A425" s="4"/>
      <c r="B425" s="4"/>
      <c r="C425" s="76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5"/>
    </row>
    <row r="426" spans="1:23" x14ac:dyDescent="0.25">
      <c r="A426" s="4"/>
      <c r="B426" s="4"/>
      <c r="C426" s="7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5"/>
    </row>
    <row r="427" spans="1:23" x14ac:dyDescent="0.25">
      <c r="A427" s="4"/>
      <c r="B427" s="4"/>
      <c r="C427" s="76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5"/>
    </row>
    <row r="428" spans="1:23" x14ac:dyDescent="0.25">
      <c r="A428" s="4"/>
      <c r="B428" s="4"/>
      <c r="C428" s="76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5"/>
    </row>
    <row r="429" spans="1:23" x14ac:dyDescent="0.25">
      <c r="A429" s="4"/>
      <c r="B429" s="4"/>
      <c r="C429" s="76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5"/>
    </row>
    <row r="430" spans="1:23" x14ac:dyDescent="0.25">
      <c r="A430" s="4"/>
      <c r="B430" s="4"/>
      <c r="C430" s="76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5"/>
    </row>
    <row r="431" spans="1:23" x14ac:dyDescent="0.25">
      <c r="A431" s="4"/>
      <c r="B431" s="4"/>
      <c r="C431" s="76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5"/>
    </row>
    <row r="432" spans="1:23" x14ac:dyDescent="0.25">
      <c r="A432" s="4"/>
      <c r="B432" s="4"/>
      <c r="C432" s="76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5"/>
    </row>
    <row r="433" spans="1:23" x14ac:dyDescent="0.25">
      <c r="A433" s="4"/>
      <c r="B433" s="4"/>
      <c r="C433" s="76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5"/>
    </row>
    <row r="434" spans="1:23" x14ac:dyDescent="0.25">
      <c r="A434" s="4"/>
      <c r="B434" s="4"/>
      <c r="C434" s="76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5"/>
    </row>
    <row r="435" spans="1:23" x14ac:dyDescent="0.25">
      <c r="A435" s="4"/>
      <c r="B435" s="4"/>
      <c r="C435" s="76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5"/>
    </row>
    <row r="436" spans="1:23" x14ac:dyDescent="0.25">
      <c r="A436" s="4"/>
      <c r="B436" s="4"/>
      <c r="C436" s="76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5"/>
    </row>
    <row r="437" spans="1:23" x14ac:dyDescent="0.25">
      <c r="A437" s="4"/>
      <c r="B437" s="4"/>
      <c r="C437" s="76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5"/>
    </row>
    <row r="438" spans="1:23" x14ac:dyDescent="0.25">
      <c r="A438" s="4"/>
      <c r="B438" s="4"/>
      <c r="C438" s="76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5"/>
    </row>
    <row r="439" spans="1:23" x14ac:dyDescent="0.25">
      <c r="A439" s="4"/>
      <c r="B439" s="4"/>
      <c r="C439" s="76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5"/>
    </row>
    <row r="440" spans="1:23" x14ac:dyDescent="0.25">
      <c r="A440" s="4"/>
      <c r="B440" s="4"/>
      <c r="C440" s="76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5"/>
    </row>
    <row r="441" spans="1:23" x14ac:dyDescent="0.25">
      <c r="A441" s="4"/>
      <c r="B441" s="4"/>
      <c r="C441" s="76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5"/>
    </row>
    <row r="442" spans="1:23" x14ac:dyDescent="0.25">
      <c r="A442" s="4"/>
      <c r="B442" s="4"/>
      <c r="C442" s="76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5"/>
    </row>
    <row r="443" spans="1:23" x14ac:dyDescent="0.25">
      <c r="A443" s="4"/>
      <c r="B443" s="4"/>
      <c r="C443" s="76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5"/>
    </row>
    <row r="444" spans="1:23" x14ac:dyDescent="0.25">
      <c r="A444" s="4"/>
      <c r="B444" s="4"/>
      <c r="C444" s="76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5"/>
    </row>
    <row r="445" spans="1:23" x14ac:dyDescent="0.25">
      <c r="A445" s="4"/>
      <c r="B445" s="4"/>
      <c r="C445" s="76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5"/>
    </row>
    <row r="446" spans="1:23" x14ac:dyDescent="0.25">
      <c r="A446" s="4"/>
      <c r="B446" s="4"/>
      <c r="C446" s="76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5"/>
    </row>
    <row r="447" spans="1:23" x14ac:dyDescent="0.25">
      <c r="A447" s="4"/>
      <c r="B447" s="4"/>
      <c r="C447" s="76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5"/>
    </row>
    <row r="448" spans="1:23" x14ac:dyDescent="0.25">
      <c r="A448" s="4"/>
      <c r="B448" s="4"/>
      <c r="C448" s="76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5"/>
    </row>
    <row r="449" spans="1:23" x14ac:dyDescent="0.25">
      <c r="A449" s="4"/>
      <c r="B449" s="4"/>
      <c r="C449" s="76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5"/>
    </row>
    <row r="450" spans="1:23" x14ac:dyDescent="0.25">
      <c r="A450" s="4"/>
      <c r="B450" s="4"/>
      <c r="C450" s="76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5"/>
    </row>
    <row r="451" spans="1:23" x14ac:dyDescent="0.25">
      <c r="A451" s="4"/>
      <c r="B451" s="4"/>
      <c r="C451" s="76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5"/>
    </row>
    <row r="452" spans="1:23" x14ac:dyDescent="0.25">
      <c r="A452" s="4"/>
      <c r="B452" s="4"/>
      <c r="C452" s="76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5"/>
    </row>
    <row r="453" spans="1:23" x14ac:dyDescent="0.25">
      <c r="A453" s="4"/>
      <c r="B453" s="4"/>
      <c r="C453" s="76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5"/>
    </row>
    <row r="454" spans="1:23" x14ac:dyDescent="0.25">
      <c r="A454" s="4"/>
      <c r="B454" s="4"/>
      <c r="C454" s="76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5"/>
    </row>
    <row r="455" spans="1:23" x14ac:dyDescent="0.25">
      <c r="A455" s="4"/>
      <c r="B455" s="4"/>
      <c r="C455" s="76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5"/>
    </row>
    <row r="456" spans="1:23" x14ac:dyDescent="0.25">
      <c r="A456" s="4"/>
      <c r="B456" s="4"/>
      <c r="C456" s="76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5"/>
    </row>
    <row r="457" spans="1:23" x14ac:dyDescent="0.25">
      <c r="A457" s="4"/>
      <c r="B457" s="4"/>
      <c r="C457" s="76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5"/>
    </row>
    <row r="458" spans="1:23" x14ac:dyDescent="0.25">
      <c r="A458" s="4"/>
      <c r="B458" s="4"/>
      <c r="C458" s="76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5"/>
    </row>
    <row r="459" spans="1:23" x14ac:dyDescent="0.25">
      <c r="A459" s="4"/>
      <c r="B459" s="4"/>
      <c r="C459" s="76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5"/>
    </row>
    <row r="460" spans="1:23" x14ac:dyDescent="0.25">
      <c r="A460" s="4"/>
      <c r="B460" s="4"/>
      <c r="C460" s="76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5"/>
    </row>
    <row r="461" spans="1:23" x14ac:dyDescent="0.25">
      <c r="A461" s="4"/>
      <c r="B461" s="4"/>
      <c r="C461" s="76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5"/>
    </row>
    <row r="462" spans="1:23" x14ac:dyDescent="0.25">
      <c r="A462" s="4"/>
      <c r="B462" s="4"/>
      <c r="C462" s="76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5"/>
    </row>
    <row r="463" spans="1:23" x14ac:dyDescent="0.25">
      <c r="A463" s="4"/>
      <c r="B463" s="4"/>
      <c r="C463" s="76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5"/>
    </row>
    <row r="464" spans="1:23" x14ac:dyDescent="0.25">
      <c r="A464" s="4"/>
      <c r="B464" s="4"/>
      <c r="C464" s="76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5"/>
    </row>
    <row r="465" spans="1:23" x14ac:dyDescent="0.25">
      <c r="A465" s="4"/>
      <c r="B465" s="4"/>
      <c r="C465" s="76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5"/>
    </row>
    <row r="466" spans="1:23" x14ac:dyDescent="0.25">
      <c r="A466" s="4"/>
      <c r="B466" s="4"/>
      <c r="C466" s="76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5"/>
    </row>
    <row r="467" spans="1:23" x14ac:dyDescent="0.25">
      <c r="A467" s="4"/>
      <c r="B467" s="4"/>
      <c r="C467" s="76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5"/>
    </row>
    <row r="468" spans="1:23" x14ac:dyDescent="0.25">
      <c r="A468" s="4"/>
      <c r="B468" s="4"/>
      <c r="C468" s="76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5"/>
    </row>
    <row r="469" spans="1:23" x14ac:dyDescent="0.25">
      <c r="A469" s="4"/>
      <c r="B469" s="4"/>
      <c r="C469" s="76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5"/>
    </row>
    <row r="470" spans="1:23" x14ac:dyDescent="0.25">
      <c r="A470" s="4"/>
      <c r="B470" s="4"/>
      <c r="C470" s="76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5"/>
    </row>
    <row r="471" spans="1:23" x14ac:dyDescent="0.25">
      <c r="A471" s="4"/>
      <c r="B471" s="4"/>
      <c r="C471" s="76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5"/>
    </row>
  </sheetData>
  <autoFilter ref="A73:K94" xr:uid="{00000000-0009-0000-0000-00000B000000}"/>
  <mergeCells count="83">
    <mergeCell ref="A95:O95"/>
    <mergeCell ref="A96:K96"/>
    <mergeCell ref="A98:H98"/>
    <mergeCell ref="D102:F102"/>
    <mergeCell ref="I102:L102"/>
    <mergeCell ref="D103:F103"/>
    <mergeCell ref="I103:L103"/>
    <mergeCell ref="A91:E91"/>
    <mergeCell ref="L91:O91"/>
    <mergeCell ref="A92:E92"/>
    <mergeCell ref="L92:O92"/>
    <mergeCell ref="A93:E93"/>
    <mergeCell ref="A94:H94"/>
    <mergeCell ref="A88:E88"/>
    <mergeCell ref="L88:O88"/>
    <mergeCell ref="A89:E89"/>
    <mergeCell ref="L89:O89"/>
    <mergeCell ref="A90:E90"/>
    <mergeCell ref="L90:O90"/>
    <mergeCell ref="A85:E85"/>
    <mergeCell ref="L85:O85"/>
    <mergeCell ref="A86:E86"/>
    <mergeCell ref="L86:O86"/>
    <mergeCell ref="A87:E87"/>
    <mergeCell ref="L87:O87"/>
    <mergeCell ref="A82:E82"/>
    <mergeCell ref="L82:O82"/>
    <mergeCell ref="A83:E83"/>
    <mergeCell ref="L83:O83"/>
    <mergeCell ref="A84:E84"/>
    <mergeCell ref="L84:O84"/>
    <mergeCell ref="A79:E79"/>
    <mergeCell ref="L79:O79"/>
    <mergeCell ref="A80:E80"/>
    <mergeCell ref="L80:O80"/>
    <mergeCell ref="A81:E81"/>
    <mergeCell ref="L81:O81"/>
    <mergeCell ref="A76:E76"/>
    <mergeCell ref="L76:O76"/>
    <mergeCell ref="A77:E77"/>
    <mergeCell ref="L77:O77"/>
    <mergeCell ref="A78:E78"/>
    <mergeCell ref="L78:O78"/>
    <mergeCell ref="A72:K72"/>
    <mergeCell ref="A73:E73"/>
    <mergeCell ref="A74:E74"/>
    <mergeCell ref="L74:O74"/>
    <mergeCell ref="A75:E75"/>
    <mergeCell ref="L75:O75"/>
    <mergeCell ref="A65:E65"/>
    <mergeCell ref="A66:E66"/>
    <mergeCell ref="A67:E67"/>
    <mergeCell ref="A68:E68"/>
    <mergeCell ref="A69:E69"/>
    <mergeCell ref="A70:E70"/>
    <mergeCell ref="K20:N20"/>
    <mergeCell ref="O20:P20"/>
    <mergeCell ref="R20:S20"/>
    <mergeCell ref="T20:U20"/>
    <mergeCell ref="V20:V21"/>
    <mergeCell ref="A64:E64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scale="42" fitToHeight="0" orientation="landscape" horizontalDpi="300" verticalDpi="300" r:id="rId1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HOSP. LUZIÂNIA</vt:lpstr>
      <vt:lpstr>'HOSP. LUZIÂNIA'!Area_de_impressao</vt:lpstr>
      <vt:lpstr>'HOSP. LUZIÂNIA'!Titulos_de_impressao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2025-01-20T14:26:57Z</dcterms:created>
  <dcterms:modified xsi:type="dcterms:W3CDTF">2025-01-20T14:27:23Z</dcterms:modified>
</cp:coreProperties>
</file>