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760" tabRatio="500"/>
  </bookViews>
  <sheets>
    <sheet name="HOSP. LUZIÂNIA" sheetId="1" r:id="rId1"/>
  </sheets>
  <definedNames>
    <definedName name="_xlnm._FilterDatabase" localSheetId="0" hidden="1">'HOSP. LUZIÂNIA'!$A$59:$K$63</definedName>
    <definedName name="_xlnm.Print_Area" localSheetId="0">'HOSP. LUZIÂNIA'!$A$1:$V$75</definedName>
    <definedName name="_xlnm.Print_Titles" localSheetId="0">'HOSP. LUZIÂNIA'!$58:$59</definedName>
  </definedNames>
  <calcPr calcId="144525"/>
</workbook>
</file>

<file path=xl/sharedStrings.xml><?xml version="1.0" encoding="utf-8"?>
<sst xmlns="http://schemas.openxmlformats.org/spreadsheetml/2006/main" count="70" uniqueCount="54">
  <si>
    <t>Relatório Resumido da Execução Orçamentária e Financeira por Contrato de Gestão</t>
  </si>
  <si>
    <t>Mês/Ano: JANEIRO A SETEMBRO/2025</t>
  </si>
  <si>
    <t>Órgão Contratante: SECRETARIA DE ESTADO DA SAÚDE – SES/GO.</t>
  </si>
  <si>
    <t>CNPJ:02.529.964/0001-57</t>
  </si>
  <si>
    <t>Organização Social Contratada : INSTITUTO PATRIS</t>
  </si>
  <si>
    <t>CNPJ: 37.678.845/0001-40</t>
  </si>
  <si>
    <t>Unidade Gerida: HOSPITAL ESTADUAL DE LUZIÂNIA</t>
  </si>
  <si>
    <t>Contrato de Gestão nº:45/2022  - SES  e 1º Termo Aditivo; 18º APOSTILAMENTO; 19º APOSTILAMENTO; 20º APOSTILAMENTO; 21º APOSTILAMENTO; 22º APOSTILAMENTO; 23º APOSTILAMENTO; 24º APOSTILAMENTO; 25º APOSTILAMENTO; 26º APOSTILAMENTO</t>
  </si>
  <si>
    <t>Vigência do Contrato de Gestão - Início: 13/06/2022   Término 12/06/2026 E 1° TERMO ADITIVO: 01/10/2024 A 12/06/2026; 2º TERMO ADITIVO</t>
  </si>
  <si>
    <t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</si>
  <si>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</si>
  <si>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</si>
  <si>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</si>
  <si>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</si>
  <si>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</si>
  <si>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</si>
  <si>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</si>
  <si>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</si>
  <si>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</si>
  <si>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</si>
  <si>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</si>
  <si>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</si>
  <si>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</si>
  <si>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 = 5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</si>
  <si>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</si>
  <si>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</si>
  <si>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</si>
  <si>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</si>
  <si>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</si>
  <si>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</si>
  <si>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</si>
  <si>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</si>
  <si>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</si>
  <si>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</si>
  <si>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</si>
  <si>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</si>
  <si>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</si>
  <si>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</si>
  <si>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</si>
  <si>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</si>
  <si>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</si>
  <si>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</si>
  <si>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</si>
  <si>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*Valor Provisionado para Ajuste Posterior</t>
  </si>
  <si>
    <t>326.000,00</t>
  </si>
  <si>
    <t>3.3.50.85.02</t>
  </si>
  <si>
    <t>SES/CGC/SUPECC-19837</t>
  </si>
  <si>
    <t>93.099,27</t>
  </si>
  <si>
    <t>Total Geral</t>
  </si>
  <si>
    <t xml:space="preserve">* Glosa aplicada com valor estimado - ajuste será realizado posteriormente, quando informado pela SES/CGC-19837. </t>
  </si>
  <si>
    <t xml:space="preserve">Nota Explicativa:   </t>
  </si>
  <si>
    <t xml:space="preserve">Valor Estimado no Contrato de Gestão = Custeio  (R$ 5.253.400,82) + Apostilamento (Jan/25 - R$ 364.875,76; Fev/25 - R$ 375.094,88; mar/25 - R$ 372.113,01; abr/25 – R$ 373.918,69; mai/25 - R$ 367.322,81; jun/25 - R$ 358.335,07; jul/25 - R$ 352.916,52; ago/25 - R$ 350.406,63; set/25 – R$ 351.184,41).
1. Valor Mensal Estimado no Contrato de Gestão - Custeio = Custeio + Apostilamento.
3. Valor informado pela área técnica - GFIN.
4. Valor Provisionado conforme Solicitação de Liquidação e Pagamento SEI Nº Jan/25 69062383; Fev/25 69919848; Mar/25 70873153; abr/25 72127655; mai/25 73584492; jun/25 74668098; jul/25 76144607; ago/25 77298770; set/25 78516847.
9. Pagamentos de Despesas de Exercícios Anteriores – DEA:
 - Repasse financeiro ao Hospital Estadual de Luziânia para pagamento do Piso Nacional da Enfermagem. Portaria GM/MS nº 6.272/2024. Contrato de Gestão nº 45/2022.
    17º Apostilamento SEI Nº 71187669 - REF.: Dezembro/2024...................R$ 363.295,13 
 - Repasse referente ao Custeio - Referência: dezembro/2024 Ordem de Pagamento 2025.2850.066.00062.001........R$ 142.939,64 (68965718);
                                                            Referência: dezembro/2024 Ordem de Pagamento 2025.2850.066.00062.002........R$ 32.860,25 (Fundo Rescisório) (68965718); </t>
  </si>
  <si>
    <t xml:space="preserve">2. Empenhos Anulados:                                                                                                                                                                                                                                                                                                                                                             Janeiro: Custeio R$ 1.193.899,53 Anulação de Empenho 2025.2850.068.00025.001                                                                                                                                                                                                                                             Abril: Custeio R$ 6.482.705,79 Anulação de Empenho 2025.2850.066.00151.001                                                                                                                                                                                                                                                 Maio: Custeio R$ 1.055.202,84 Anulação de Empenho 2025.2850.068.00065.001                                                                                                                                                                                                                                                            Custeio R$ 2.110.405,68 Anulação de Empenho 2025.2850.066.00150.001                                                                                                                                                                                                                                                 Agosto: Custeio R$ 1.055.202,84 Anulação de Empenho 2025.2850.068.00085.001                                                                                                                                                                                                                                                            Custeio R$ 11,00 Anulação de Empenho 2025.2850.068.00080.001                                                                                                                                                                                                                                                                          Custeio R$ 7.063.788,72 Anulação de Empenho 2025.2850.068.00075.001                                                                                                                                                                                                                                             Setembro: Custeio R$ 0,01 Anulação de Empenho 2025.2850.066.00099.001                                                                                                                                                                                                                                                                            Custeio R$ 0,07 Anulação de Empenho 2025.2850.066.00048.001  </t>
  </si>
  <si>
    <t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</si>
</sst>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176" formatCode="_-* #,##0.00_-;\-* #,##0.00_-;_-* \-??_-;_-@_-"/>
    <numFmt numFmtId="177" formatCode="_-&quot;R$&quot;* #,##0.00_-;\-&quot;R$&quot;* #,##0.00_-;_-&quot;R$&quot;* &quot;-&quot;??_-;_-@_-"/>
    <numFmt numFmtId="178" formatCode="_-* #,##0_-;\-* #,##0_-;_-* &quot;-&quot;_-;_-@_-"/>
    <numFmt numFmtId="179" formatCode="_-* #,##0.00_-;\-* #,##0.00_-;_-* &quot;-&quot;??_-;_-@_-"/>
    <numFmt numFmtId="180" formatCode="[$R$-416]\ #,##0.00;[Red]\-[$R$-416]\ #,##0.00"/>
    <numFmt numFmtId="181" formatCode="[$-416]mmm\-yy;@"/>
  </numFmts>
  <fonts count="34">
    <font>
      <sz val="11"/>
      <color rgb="FF000000"/>
      <name val="Calibri"/>
      <charset val="1"/>
    </font>
    <font>
      <sz val="11"/>
      <color theme="0"/>
      <name val="Calibri"/>
      <charset val="1"/>
    </font>
    <font>
      <b/>
      <sz val="20"/>
      <color rgb="FFFFFFFF"/>
      <name val="Arial"/>
      <charset val="1"/>
    </font>
    <font>
      <sz val="10"/>
      <color rgb="FF000000"/>
      <name val="Calibri"/>
      <charset val="1"/>
    </font>
    <font>
      <b/>
      <sz val="10"/>
      <color rgb="FFFFFFFF"/>
      <name val="Calibri"/>
      <charset val="1"/>
    </font>
    <font>
      <b/>
      <sz val="10"/>
      <color rgb="FF000000"/>
      <name val="Calibri"/>
      <charset val="1"/>
    </font>
    <font>
      <sz val="10"/>
      <color rgb="FF333333"/>
      <name val="Arial"/>
      <charset val="1"/>
    </font>
    <font>
      <sz val="10"/>
      <color rgb="FFC9211E"/>
      <name val="Calibri"/>
      <charset val="1"/>
    </font>
    <font>
      <sz val="10"/>
      <name val="Arial"/>
      <charset val="1"/>
    </font>
    <font>
      <sz val="10"/>
      <name val="Calibri"/>
      <charset val="1"/>
    </font>
    <font>
      <sz val="8"/>
      <color rgb="FF000000"/>
      <name val="Calibri"/>
      <charset val="1"/>
    </font>
    <font>
      <sz val="8"/>
      <color theme="0"/>
      <name val="Calibri"/>
      <charset val="1"/>
    </font>
    <font>
      <sz val="10"/>
      <color theme="0"/>
      <name val="Calibri"/>
      <charset val="1"/>
    </font>
    <font>
      <sz val="10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0"/>
      <color theme="1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Border="0" applyProtection="0"/>
    <xf numFmtId="177" fontId="13" fillId="0" borderId="0" applyBorder="0" applyAlignment="0" applyProtection="0"/>
    <xf numFmtId="9" fontId="13" fillId="0" borderId="0" applyBorder="0" applyAlignment="0" applyProtection="0"/>
    <xf numFmtId="178" fontId="13" fillId="0" borderId="0" applyBorder="0" applyAlignment="0" applyProtection="0"/>
    <xf numFmtId="179" fontId="13" fillId="0" borderId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5" fillId="8" borderId="11" applyNumberFormat="0" applyAlignment="0" applyProtection="0">
      <alignment vertical="center"/>
    </xf>
    <xf numFmtId="0" fontId="26" fillId="9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176" fontId="0" fillId="0" borderId="0" applyBorder="0" applyProtection="0"/>
  </cellStyleXfs>
  <cellXfs count="62">
    <xf numFmtId="0" fontId="0" fillId="0" borderId="0" xfId="0"/>
    <xf numFmtId="0" fontId="0" fillId="0" borderId="0" xfId="0" applyAlignment="1" applyProtection="1">
      <alignment horizontal="center" vertical="center"/>
    </xf>
    <xf numFmtId="0" fontId="0" fillId="0" borderId="0" xfId="0" applyAlignment="1" applyProtection="1"/>
    <xf numFmtId="0" fontId="0" fillId="0" borderId="0" xfId="0" applyAlignment="1" applyProtection="1">
      <alignment horizontal="center"/>
    </xf>
    <xf numFmtId="0" fontId="1" fillId="0" borderId="0" xfId="0" applyFont="1" applyAlignment="1" applyProtection="1"/>
    <xf numFmtId="0" fontId="2" fillId="2" borderId="1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/>
    <xf numFmtId="0" fontId="4" fillId="2" borderId="2" xfId="0" applyFont="1" applyFill="1" applyBorder="1" applyAlignment="1" applyProtection="1">
      <alignment vertical="center" wrapText="1"/>
    </xf>
    <xf numFmtId="0" fontId="3" fillId="0" borderId="3" xfId="0" applyFont="1" applyBorder="1" applyAlignment="1" applyProtection="1">
      <alignment wrapText="1"/>
    </xf>
    <xf numFmtId="0" fontId="3" fillId="0" borderId="4" xfId="0" applyFont="1" applyBorder="1" applyAlignment="1" applyProtection="1">
      <alignment horizontal="right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wrapText="1"/>
    </xf>
    <xf numFmtId="17" fontId="3" fillId="0" borderId="5" xfId="0" applyNumberFormat="1" applyFont="1" applyBorder="1" applyAlignment="1" applyProtection="1">
      <alignment horizontal="center" vertical="center" wrapText="1"/>
    </xf>
    <xf numFmtId="176" fontId="3" fillId="0" borderId="5" xfId="0" applyNumberFormat="1" applyFont="1" applyBorder="1" applyAlignment="1" applyProtection="1">
      <alignment horizontal="center" vertical="center" wrapText="1"/>
    </xf>
    <xf numFmtId="176" fontId="3" fillId="0" borderId="5" xfId="1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176" fontId="7" fillId="0" borderId="5" xfId="1" applyFont="1" applyBorder="1" applyAlignment="1" applyProtection="1">
      <alignment horizontal="center" vertical="center" wrapText="1"/>
    </xf>
    <xf numFmtId="0" fontId="0" fillId="0" borderId="0" xfId="0" applyFont="1" applyAlignment="1" applyProtection="1">
      <alignment horizontal="right"/>
    </xf>
    <xf numFmtId="0" fontId="3" fillId="4" borderId="5" xfId="0" applyFont="1" applyFill="1" applyBorder="1" applyAlignment="1" applyProtection="1">
      <alignment horizontal="center" vertical="center" wrapText="1"/>
    </xf>
    <xf numFmtId="176" fontId="5" fillId="4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wrapText="1"/>
    </xf>
    <xf numFmtId="0" fontId="3" fillId="0" borderId="0" xfId="0" applyFont="1" applyAlignment="1" applyProtection="1">
      <alignment horizontal="center" wrapText="1"/>
    </xf>
    <xf numFmtId="0" fontId="4" fillId="2" borderId="6" xfId="0" applyFont="1" applyFill="1" applyBorder="1" applyAlignment="1" applyProtection="1">
      <alignment horizontal="center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180" fontId="3" fillId="0" borderId="0" xfId="0" applyNumberFormat="1" applyFont="1" applyAlignment="1" applyProtection="1">
      <alignment wrapText="1"/>
    </xf>
    <xf numFmtId="180" fontId="8" fillId="0" borderId="0" xfId="0" applyNumberFormat="1" applyFont="1" applyAlignment="1" applyProtection="1">
      <alignment wrapText="1"/>
    </xf>
    <xf numFmtId="0" fontId="3" fillId="0" borderId="6" xfId="0" applyFont="1" applyBorder="1" applyAlignment="1" applyProtection="1">
      <alignment vertical="center" wrapText="1"/>
    </xf>
    <xf numFmtId="180" fontId="0" fillId="0" borderId="0" xfId="0" applyNumberFormat="1" applyFont="1" applyAlignment="1" applyProtection="1">
      <alignment wrapText="1"/>
    </xf>
    <xf numFmtId="49" fontId="3" fillId="0" borderId="6" xfId="0" applyNumberFormat="1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1" fontId="3" fillId="0" borderId="6" xfId="0" applyNumberFormat="1" applyFont="1" applyBorder="1" applyAlignment="1" applyProtection="1">
      <alignment vertical="center" wrapText="1"/>
    </xf>
    <xf numFmtId="0" fontId="5" fillId="5" borderId="6" xfId="0" applyFont="1" applyFill="1" applyBorder="1" applyAlignment="1" applyProtection="1">
      <alignment vertical="center" wrapText="1"/>
    </xf>
    <xf numFmtId="176" fontId="5" fillId="5" borderId="6" xfId="1" applyFont="1" applyFill="1" applyBorder="1" applyAlignment="1" applyProtection="1">
      <alignment horizontal="center" vertical="center" wrapText="1"/>
    </xf>
    <xf numFmtId="0" fontId="3" fillId="5" borderId="6" xfId="0" applyFont="1" applyFill="1" applyBorder="1" applyAlignment="1" applyProtection="1">
      <alignment vertical="center" wrapText="1"/>
    </xf>
    <xf numFmtId="0" fontId="3" fillId="0" borderId="0" xfId="0" applyFont="1" applyBorder="1" applyAlignment="1" applyProtection="1">
      <alignment vertical="center" wrapText="1"/>
    </xf>
    <xf numFmtId="0" fontId="3" fillId="0" borderId="0" xfId="0" applyFont="1" applyAlignment="1" applyProtection="1">
      <alignment vertical="center" wrapText="1"/>
    </xf>
    <xf numFmtId="0" fontId="3" fillId="0" borderId="0" xfId="0" applyFont="1" applyAlignment="1" applyProtection="1"/>
    <xf numFmtId="176" fontId="9" fillId="0" borderId="5" xfId="0" applyNumberFormat="1" applyFont="1" applyBorder="1" applyAlignment="1" applyProtection="1">
      <alignment horizontal="center" vertical="center" wrapText="1"/>
    </xf>
    <xf numFmtId="181" fontId="5" fillId="0" borderId="5" xfId="0" applyNumberFormat="1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 vertical="center" wrapText="1"/>
    </xf>
    <xf numFmtId="0" fontId="0" fillId="0" borderId="5" xfId="0" applyFont="1" applyBorder="1" applyAlignment="1" applyProtection="1"/>
    <xf numFmtId="181" fontId="3" fillId="0" borderId="5" xfId="0" applyNumberFormat="1" applyFont="1" applyBorder="1" applyAlignment="1" applyProtection="1">
      <alignment horizontal="center" vertical="center" wrapText="1"/>
    </xf>
    <xf numFmtId="0" fontId="0" fillId="0" borderId="0" xfId="0" applyFont="1" applyAlignment="1" applyProtection="1">
      <alignment wrapText="1"/>
    </xf>
    <xf numFmtId="0" fontId="0" fillId="0" borderId="0" xfId="0" applyFont="1" applyAlignment="1" applyProtection="1">
      <alignment horizontal="right" wrapText="1"/>
    </xf>
    <xf numFmtId="181" fontId="3" fillId="0" borderId="6" xfId="0" applyNumberFormat="1" applyFont="1" applyBorder="1" applyAlignment="1" applyProtection="1">
      <alignment horizontal="center" vertical="center" wrapText="1"/>
    </xf>
    <xf numFmtId="0" fontId="10" fillId="0" borderId="6" xfId="0" applyFont="1" applyBorder="1" applyAlignment="1" applyProtection="1">
      <alignment vertical="center" wrapText="1"/>
    </xf>
    <xf numFmtId="0" fontId="11" fillId="0" borderId="1" xfId="0" applyFont="1" applyBorder="1" applyAlignment="1" applyProtection="1">
      <alignment horizontal="left" vertical="top" wrapText="1"/>
    </xf>
    <xf numFmtId="0" fontId="12" fillId="0" borderId="0" xfId="0" applyFont="1" applyAlignment="1" applyProtection="1"/>
    <xf numFmtId="0" fontId="12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176" fontId="12" fillId="0" borderId="0" xfId="0" applyNumberFormat="1" applyFont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</xf>
    <xf numFmtId="0" fontId="5" fillId="0" borderId="0" xfId="0" applyFont="1" applyBorder="1" applyAlignment="1" applyProtection="1">
      <alignment wrapText="1"/>
    </xf>
    <xf numFmtId="0" fontId="5" fillId="0" borderId="7" xfId="0" applyFont="1" applyBorder="1" applyAlignment="1" applyProtection="1">
      <alignment vertical="center" wrapText="1"/>
    </xf>
    <xf numFmtId="0" fontId="0" fillId="0" borderId="0" xfId="0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/>
    </xf>
    <xf numFmtId="180" fontId="3" fillId="0" borderId="0" xfId="0" applyNumberFormat="1" applyFont="1" applyAlignment="1" applyProtection="1">
      <alignment vertical="center" wrapText="1"/>
    </xf>
  </cellXfs>
  <cellStyles count="51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65" xfId="49"/>
    <cellStyle name="Vírgula 4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127622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D9E2F3"/>
      <rgbColor rgb="00660066"/>
      <rgbColor rgb="00FF8080"/>
      <rgbColor rgb="000066CC"/>
      <rgbColor rgb="00D8D8D8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FD095"/>
      <rgbColor rgb="00FF99CC"/>
      <rgbColor rgb="00CC99FF"/>
      <rgbColor rgb="00FFCC99"/>
      <rgbColor rgb="003366FF"/>
      <rgbColor rgb="0033CCCC"/>
      <rgbColor rgb="0092D05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C9211E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X442"/>
  <sheetViews>
    <sheetView tabSelected="1" topLeftCell="I9" workbookViewId="0">
      <selection activeCell="T22" sqref="T22:T23"/>
    </sheetView>
  </sheetViews>
  <sheetFormatPr defaultColWidth="8.71428571428571" defaultRowHeight="15"/>
  <cols>
    <col min="1" max="1" width="10.2857142857143" style="2" customWidth="1"/>
    <col min="2" max="2" width="14.2857142857143" style="2" customWidth="1"/>
    <col min="3" max="3" width="15" style="3" customWidth="1"/>
    <col min="4" max="7" width="15" style="2" customWidth="1"/>
    <col min="8" max="8" width="16.7142857142857" style="2" customWidth="1"/>
    <col min="9" max="10" width="15" style="2" customWidth="1"/>
    <col min="11" max="11" width="16.5714285714286" style="2" customWidth="1"/>
    <col min="12" max="12" width="14.7142857142857" style="2" customWidth="1"/>
    <col min="13" max="13" width="15.9904761904762" style="2" customWidth="1"/>
    <col min="14" max="22" width="14.7142857142857" style="2" customWidth="1"/>
    <col min="23" max="23" width="13.5714285714286" style="4" customWidth="1"/>
    <col min="24" max="24" width="14.2857142857143" style="4" customWidth="1"/>
  </cols>
  <sheetData>
    <row r="1" ht="36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41"/>
      <c r="P2" s="41"/>
      <c r="Q2" s="41"/>
      <c r="R2" s="41"/>
      <c r="S2" s="41"/>
      <c r="T2" s="41"/>
      <c r="U2" s="41"/>
      <c r="V2" s="41"/>
      <c r="W2" s="52"/>
    </row>
    <row r="3" spans="1:23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52"/>
    </row>
    <row r="4" spans="1:2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41"/>
      <c r="P4" s="41"/>
      <c r="Q4" s="41"/>
      <c r="R4" s="41"/>
      <c r="S4" s="41"/>
      <c r="T4" s="41"/>
      <c r="U4" s="41"/>
      <c r="V4" s="41"/>
      <c r="W4" s="52"/>
    </row>
    <row r="5" ht="18" customHeight="1" spans="1:23">
      <c r="A5" s="8" t="s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52"/>
    </row>
    <row r="6" ht="16.5" customHeight="1" spans="1:23">
      <c r="A6" s="9" t="s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41"/>
      <c r="P6" s="41"/>
      <c r="Q6" s="41"/>
      <c r="R6" s="41"/>
      <c r="S6" s="41"/>
      <c r="T6" s="41"/>
      <c r="U6" s="41"/>
      <c r="V6" s="41"/>
      <c r="W6" s="52"/>
    </row>
    <row r="7" ht="16.5" customHeight="1" spans="1:23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41"/>
      <c r="P7" s="41"/>
      <c r="Q7" s="41"/>
      <c r="R7" s="41"/>
      <c r="S7" s="41"/>
      <c r="T7" s="41"/>
      <c r="U7" s="41"/>
      <c r="V7" s="41"/>
      <c r="W7" s="52"/>
    </row>
    <row r="8" ht="16.5" customHeight="1" spans="1:23">
      <c r="A8" s="8" t="s">
        <v>4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52"/>
    </row>
    <row r="9" ht="15.75" customHeight="1" spans="1:23">
      <c r="A9" s="9" t="s">
        <v>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41"/>
      <c r="P9" s="41"/>
      <c r="Q9" s="41"/>
      <c r="R9" s="41"/>
      <c r="S9" s="41"/>
      <c r="T9" s="41"/>
      <c r="U9" s="41"/>
      <c r="V9" s="41"/>
      <c r="W9" s="52"/>
    </row>
    <row r="10" ht="15.75" customHeight="1" spans="1:2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41"/>
      <c r="P10" s="41"/>
      <c r="Q10" s="41"/>
      <c r="R10" s="41"/>
      <c r="S10" s="41"/>
      <c r="T10" s="41"/>
      <c r="U10" s="41"/>
      <c r="V10" s="41"/>
      <c r="W10" s="52"/>
    </row>
    <row r="11" ht="18.75" customHeight="1" spans="1:23">
      <c r="A11" s="8" t="s">
        <v>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52"/>
    </row>
    <row r="12" ht="15.75" customHeight="1" spans="1:2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41"/>
      <c r="P12" s="41"/>
      <c r="Q12" s="41"/>
      <c r="R12" s="41"/>
      <c r="S12" s="41"/>
      <c r="T12" s="41"/>
      <c r="U12" s="41"/>
      <c r="V12" s="41"/>
      <c r="W12" s="52"/>
    </row>
    <row r="13" ht="15.75" customHeight="1" spans="1:23">
      <c r="A13" s="11" t="s">
        <v>7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52"/>
    </row>
    <row r="14" ht="15.75" customHeight="1" spans="1:23">
      <c r="A14" s="11" t="s">
        <v>8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52"/>
    </row>
    <row r="15" ht="15.75" spans="1:2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52"/>
    </row>
    <row r="16" ht="15.75" customHeight="1" spans="1:23">
      <c r="A16" s="11" t="s">
        <v>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52"/>
    </row>
    <row r="17" ht="25.5" customHeight="1" spans="1:23">
      <c r="A17" s="11" t="s">
        <v>10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52"/>
    </row>
    <row r="18" ht="15.75" customHeight="1" spans="1:23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52"/>
    </row>
    <row r="19" s="1" customFormat="1" ht="15.75" customHeight="1" spans="1:24">
      <c r="A19" s="14" t="s">
        <v>11</v>
      </c>
      <c r="B19" s="14"/>
      <c r="C19" s="14" t="s">
        <v>12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53"/>
      <c r="X19" s="54"/>
    </row>
    <row r="20" s="1" customFormat="1" ht="79.5" customHeight="1" spans="1:24">
      <c r="A20" s="14"/>
      <c r="B20" s="14" t="s">
        <v>13</v>
      </c>
      <c r="C20" s="15" t="s">
        <v>14</v>
      </c>
      <c r="D20" s="15" t="s">
        <v>15</v>
      </c>
      <c r="E20" s="15"/>
      <c r="F20" s="15"/>
      <c r="G20" s="15" t="s">
        <v>16</v>
      </c>
      <c r="H20" s="15"/>
      <c r="I20" s="15"/>
      <c r="J20" s="15" t="s">
        <v>17</v>
      </c>
      <c r="K20" s="15" t="s">
        <v>18</v>
      </c>
      <c r="L20" s="15"/>
      <c r="M20" s="15"/>
      <c r="N20" s="15"/>
      <c r="O20" s="15" t="s">
        <v>19</v>
      </c>
      <c r="P20" s="15"/>
      <c r="Q20" s="15" t="s">
        <v>20</v>
      </c>
      <c r="R20" s="15" t="s">
        <v>21</v>
      </c>
      <c r="S20" s="15"/>
      <c r="T20" s="15" t="s">
        <v>22</v>
      </c>
      <c r="U20" s="15"/>
      <c r="V20" s="15" t="s">
        <v>23</v>
      </c>
      <c r="W20" s="53"/>
      <c r="X20" s="54"/>
    </row>
    <row r="21" s="1" customFormat="1" ht="37.5" customHeight="1" spans="1:24">
      <c r="A21" s="14"/>
      <c r="B21" s="14"/>
      <c r="C21" s="15"/>
      <c r="D21" s="15" t="s">
        <v>24</v>
      </c>
      <c r="E21" s="15" t="s">
        <v>25</v>
      </c>
      <c r="F21" s="15" t="s">
        <v>26</v>
      </c>
      <c r="G21" s="15" t="s">
        <v>24</v>
      </c>
      <c r="H21" s="15" t="s">
        <v>25</v>
      </c>
      <c r="I21" s="15" t="s">
        <v>26</v>
      </c>
      <c r="J21" s="15" t="s">
        <v>24</v>
      </c>
      <c r="K21" s="15" t="s">
        <v>27</v>
      </c>
      <c r="L21" s="15" t="s">
        <v>24</v>
      </c>
      <c r="M21" s="15" t="s">
        <v>25</v>
      </c>
      <c r="N21" s="15" t="s">
        <v>26</v>
      </c>
      <c r="O21" s="15" t="s">
        <v>24</v>
      </c>
      <c r="P21" s="15" t="s">
        <v>25</v>
      </c>
      <c r="Q21" s="15"/>
      <c r="R21" s="15" t="s">
        <v>24</v>
      </c>
      <c r="S21" s="15" t="s">
        <v>25</v>
      </c>
      <c r="T21" s="15" t="s">
        <v>24</v>
      </c>
      <c r="U21" s="15" t="s">
        <v>28</v>
      </c>
      <c r="V21" s="15"/>
      <c r="W21" s="53"/>
      <c r="X21" s="54"/>
    </row>
    <row r="22" s="1" customFormat="1" spans="1:24">
      <c r="A22" s="16">
        <v>45658</v>
      </c>
      <c r="B22" s="17">
        <v>5618276.58</v>
      </c>
      <c r="C22" s="17">
        <v>5618276.58</v>
      </c>
      <c r="D22" s="17">
        <v>38683802.24</v>
      </c>
      <c r="E22" s="17"/>
      <c r="F22" s="17"/>
      <c r="G22" s="18">
        <v>10565896.66</v>
      </c>
      <c r="H22" s="19"/>
      <c r="I22" s="20"/>
      <c r="J22" s="42"/>
      <c r="K22" s="43">
        <v>45658</v>
      </c>
      <c r="L22" s="42">
        <v>5013400.82</v>
      </c>
      <c r="M22" s="42"/>
      <c r="N22" s="42"/>
      <c r="O22" s="44"/>
      <c r="P22" s="44"/>
      <c r="Q22" s="42"/>
      <c r="R22" s="42"/>
      <c r="S22" s="42"/>
      <c r="T22" s="17">
        <v>363295.13</v>
      </c>
      <c r="U22" s="17"/>
      <c r="V22" s="17">
        <f t="shared" ref="V22:V47" si="0">L22+M22+N22+R22+S22+T22+U22</f>
        <v>5376695.95</v>
      </c>
      <c r="W22" s="55">
        <f>SUM(D22:F22)</f>
        <v>38683802.24</v>
      </c>
      <c r="X22" s="56">
        <f>SUM(G22:I22)</f>
        <v>10565896.66</v>
      </c>
    </row>
    <row r="23" s="1" customFormat="1" spans="1:24">
      <c r="A23" s="16">
        <v>45689</v>
      </c>
      <c r="B23" s="17">
        <v>5628495.7</v>
      </c>
      <c r="C23" s="17">
        <v>5628495.7</v>
      </c>
      <c r="D23" s="17">
        <v>364875.76</v>
      </c>
      <c r="E23" s="17"/>
      <c r="F23" s="17"/>
      <c r="G23" s="18">
        <v>5468276.58</v>
      </c>
      <c r="H23" s="20"/>
      <c r="I23" s="20"/>
      <c r="J23" s="42"/>
      <c r="K23" s="43">
        <v>45689</v>
      </c>
      <c r="L23" s="42">
        <v>5013400.82</v>
      </c>
      <c r="M23" s="45"/>
      <c r="N23" s="42"/>
      <c r="O23" s="44"/>
      <c r="P23" s="44"/>
      <c r="Q23" s="42"/>
      <c r="R23" s="42"/>
      <c r="S23" s="42"/>
      <c r="T23" s="17">
        <v>175799.89</v>
      </c>
      <c r="U23" s="44"/>
      <c r="V23" s="17">
        <f t="shared" si="0"/>
        <v>5189200.71</v>
      </c>
      <c r="W23" s="55"/>
      <c r="X23" s="56"/>
    </row>
    <row r="24" s="1" customFormat="1" spans="1:24">
      <c r="A24" s="16">
        <v>45689</v>
      </c>
      <c r="B24" s="17"/>
      <c r="C24" s="17"/>
      <c r="D24" s="17"/>
      <c r="E24" s="17"/>
      <c r="F24" s="17"/>
      <c r="G24" s="18"/>
      <c r="H24" s="20"/>
      <c r="I24" s="20"/>
      <c r="J24" s="42"/>
      <c r="K24" s="46">
        <v>45658</v>
      </c>
      <c r="L24" s="42">
        <v>364875.76</v>
      </c>
      <c r="M24" s="42"/>
      <c r="N24" s="42"/>
      <c r="O24" s="44"/>
      <c r="P24" s="44"/>
      <c r="Q24" s="42"/>
      <c r="R24" s="42"/>
      <c r="S24" s="42"/>
      <c r="T24" s="17"/>
      <c r="U24" s="44"/>
      <c r="V24" s="17">
        <f t="shared" si="0"/>
        <v>364875.76</v>
      </c>
      <c r="W24" s="55"/>
      <c r="X24" s="56"/>
    </row>
    <row r="25" s="1" customFormat="1" spans="1:24">
      <c r="A25" s="16">
        <v>45689</v>
      </c>
      <c r="B25" s="17"/>
      <c r="C25" s="17"/>
      <c r="D25" s="17"/>
      <c r="E25" s="17"/>
      <c r="F25" s="17"/>
      <c r="G25" s="18"/>
      <c r="H25" s="20"/>
      <c r="I25" s="20"/>
      <c r="J25" s="42"/>
      <c r="K25" s="43">
        <v>45717</v>
      </c>
      <c r="L25" s="42">
        <v>5013400.82</v>
      </c>
      <c r="M25" s="42"/>
      <c r="N25" s="42"/>
      <c r="O25" s="44"/>
      <c r="P25" s="44"/>
      <c r="Q25" s="42"/>
      <c r="R25" s="42"/>
      <c r="S25" s="42"/>
      <c r="T25" s="17"/>
      <c r="U25" s="44"/>
      <c r="V25" s="17">
        <f t="shared" si="0"/>
        <v>5013400.82</v>
      </c>
      <c r="W25" s="55"/>
      <c r="X25" s="56"/>
    </row>
    <row r="26" s="1" customFormat="1" spans="1:24">
      <c r="A26" s="16">
        <v>45717</v>
      </c>
      <c r="B26" s="17">
        <f>5253400.82+372113.01</f>
        <v>5625513.83</v>
      </c>
      <c r="C26" s="17">
        <f>5253400.82+372113.01</f>
        <v>5625513.83</v>
      </c>
      <c r="D26" s="17">
        <v>375094.88</v>
      </c>
      <c r="E26" s="17"/>
      <c r="F26" s="17"/>
      <c r="G26" s="18">
        <v>5666817.2</v>
      </c>
      <c r="H26" s="20"/>
      <c r="I26" s="20"/>
      <c r="J26" s="42"/>
      <c r="K26" s="46">
        <v>45658</v>
      </c>
      <c r="L26" s="42">
        <v>188321.5</v>
      </c>
      <c r="M26" s="42"/>
      <c r="N26" s="42"/>
      <c r="O26" s="44"/>
      <c r="P26" s="44"/>
      <c r="Q26" s="42"/>
      <c r="R26" s="42"/>
      <c r="S26" s="42"/>
      <c r="T26" s="17"/>
      <c r="U26" s="44"/>
      <c r="V26" s="17">
        <f t="shared" si="0"/>
        <v>188321.5</v>
      </c>
      <c r="W26" s="55"/>
      <c r="X26" s="56"/>
    </row>
    <row r="27" s="1" customFormat="1" spans="1:24">
      <c r="A27" s="16">
        <v>45717</v>
      </c>
      <c r="B27" s="17"/>
      <c r="C27" s="17"/>
      <c r="D27" s="17"/>
      <c r="E27" s="17"/>
      <c r="F27" s="17"/>
      <c r="G27" s="21"/>
      <c r="H27" s="20"/>
      <c r="I27" s="20"/>
      <c r="J27" s="42"/>
      <c r="K27" s="46">
        <v>45689</v>
      </c>
      <c r="L27" s="42">
        <v>375094.88</v>
      </c>
      <c r="M27" s="42"/>
      <c r="N27" s="42"/>
      <c r="O27" s="44"/>
      <c r="P27" s="44"/>
      <c r="Q27" s="42"/>
      <c r="R27" s="42"/>
      <c r="S27" s="42"/>
      <c r="T27" s="17"/>
      <c r="U27" s="44"/>
      <c r="V27" s="17">
        <f t="shared" si="0"/>
        <v>375094.88</v>
      </c>
      <c r="W27" s="55"/>
      <c r="X27" s="56"/>
    </row>
    <row r="28" s="1" customFormat="1" spans="1:24">
      <c r="A28" s="16">
        <v>45717</v>
      </c>
      <c r="B28" s="17"/>
      <c r="C28" s="17"/>
      <c r="D28" s="17"/>
      <c r="E28" s="17"/>
      <c r="F28" s="17"/>
      <c r="G28" s="21"/>
      <c r="H28" s="20"/>
      <c r="I28" s="20"/>
      <c r="J28" s="42"/>
      <c r="K28" s="46">
        <v>45748</v>
      </c>
      <c r="L28" s="42">
        <v>5103400.82</v>
      </c>
      <c r="M28" s="42"/>
      <c r="N28" s="42"/>
      <c r="O28" s="44"/>
      <c r="P28" s="44"/>
      <c r="Q28" s="42"/>
      <c r="R28" s="42"/>
      <c r="S28" s="42"/>
      <c r="T28" s="17"/>
      <c r="U28" s="44"/>
      <c r="V28" s="17">
        <f t="shared" si="0"/>
        <v>5103400.82</v>
      </c>
      <c r="W28" s="55"/>
      <c r="X28" s="56"/>
    </row>
    <row r="29" s="1" customFormat="1" spans="1:24">
      <c r="A29" s="16">
        <v>45748</v>
      </c>
      <c r="B29" s="17">
        <v>5627319.51</v>
      </c>
      <c r="C29" s="17">
        <v>5627319.51</v>
      </c>
      <c r="D29" s="17">
        <v>21563501.17</v>
      </c>
      <c r="E29" s="17"/>
      <c r="F29" s="17"/>
      <c r="G29" s="18">
        <v>5817192.33</v>
      </c>
      <c r="H29" s="20"/>
      <c r="I29" s="20"/>
      <c r="J29" s="42"/>
      <c r="K29" s="43">
        <v>45748</v>
      </c>
      <c r="L29" s="42"/>
      <c r="M29" s="42"/>
      <c r="N29" s="42"/>
      <c r="O29" s="44"/>
      <c r="P29" s="44"/>
      <c r="Q29" s="42"/>
      <c r="R29" s="42"/>
      <c r="S29" s="42"/>
      <c r="T29" s="17"/>
      <c r="U29" s="44"/>
      <c r="V29" s="17">
        <f t="shared" si="0"/>
        <v>0</v>
      </c>
      <c r="W29" s="55"/>
      <c r="X29" s="56"/>
    </row>
    <row r="30" s="1" customFormat="1" spans="1:24">
      <c r="A30" s="16">
        <v>45748</v>
      </c>
      <c r="B30" s="17"/>
      <c r="C30" s="17"/>
      <c r="D30" s="17"/>
      <c r="E30" s="17"/>
      <c r="F30" s="17"/>
      <c r="G30" s="18"/>
      <c r="H30" s="20"/>
      <c r="I30" s="20"/>
      <c r="J30" s="42"/>
      <c r="K30" s="46">
        <v>45658</v>
      </c>
      <c r="L30" s="42">
        <v>51678.5</v>
      </c>
      <c r="M30" s="42"/>
      <c r="N30" s="42"/>
      <c r="O30" s="44"/>
      <c r="P30" s="44"/>
      <c r="Q30" s="42"/>
      <c r="R30" s="42"/>
      <c r="S30" s="42"/>
      <c r="T30" s="17"/>
      <c r="U30" s="44"/>
      <c r="V30" s="17">
        <f t="shared" si="0"/>
        <v>51678.5</v>
      </c>
      <c r="W30" s="55"/>
      <c r="X30" s="56"/>
    </row>
    <row r="31" s="1" customFormat="1" spans="1:24">
      <c r="A31" s="16">
        <v>45748</v>
      </c>
      <c r="B31" s="17"/>
      <c r="C31" s="17"/>
      <c r="D31" s="17"/>
      <c r="E31" s="17"/>
      <c r="F31" s="17"/>
      <c r="G31" s="18"/>
      <c r="H31" s="20"/>
      <c r="I31" s="20"/>
      <c r="J31" s="42"/>
      <c r="K31" s="46">
        <v>45689</v>
      </c>
      <c r="L31" s="42">
        <v>240000</v>
      </c>
      <c r="M31" s="42"/>
      <c r="N31" s="42"/>
      <c r="O31" s="44"/>
      <c r="P31" s="44"/>
      <c r="Q31" s="42"/>
      <c r="R31" s="42"/>
      <c r="S31" s="42"/>
      <c r="T31" s="17"/>
      <c r="U31" s="44"/>
      <c r="V31" s="17">
        <f t="shared" si="0"/>
        <v>240000</v>
      </c>
      <c r="W31" s="55"/>
      <c r="X31" s="56"/>
    </row>
    <row r="32" s="1" customFormat="1" spans="1:24">
      <c r="A32" s="16">
        <v>45748</v>
      </c>
      <c r="B32" s="17"/>
      <c r="C32" s="17"/>
      <c r="D32" s="17"/>
      <c r="E32" s="17"/>
      <c r="F32" s="17"/>
      <c r="G32" s="18"/>
      <c r="H32" s="20"/>
      <c r="I32" s="20"/>
      <c r="J32" s="42"/>
      <c r="K32" s="46">
        <v>45717</v>
      </c>
      <c r="L32" s="42">
        <v>372113.01</v>
      </c>
      <c r="M32" s="42"/>
      <c r="N32" s="42"/>
      <c r="O32" s="44"/>
      <c r="P32" s="44"/>
      <c r="Q32" s="42"/>
      <c r="R32" s="42"/>
      <c r="S32" s="42"/>
      <c r="T32" s="17"/>
      <c r="U32" s="44"/>
      <c r="V32" s="17">
        <f t="shared" si="0"/>
        <v>372113.01</v>
      </c>
      <c r="W32" s="55"/>
      <c r="X32" s="56"/>
    </row>
    <row r="33" s="1" customFormat="1" spans="1:24">
      <c r="A33" s="16">
        <v>45748</v>
      </c>
      <c r="B33" s="17"/>
      <c r="C33" s="17"/>
      <c r="D33" s="17"/>
      <c r="E33" s="17"/>
      <c r="F33" s="17"/>
      <c r="G33" s="18"/>
      <c r="H33" s="20"/>
      <c r="I33" s="20"/>
      <c r="J33" s="42"/>
      <c r="K33" s="46">
        <v>45778</v>
      </c>
      <c r="L33" s="42">
        <v>5153400.82</v>
      </c>
      <c r="M33" s="42"/>
      <c r="N33" s="42"/>
      <c r="O33" s="44"/>
      <c r="P33" s="44"/>
      <c r="Q33" s="42"/>
      <c r="R33" s="42"/>
      <c r="S33" s="42"/>
      <c r="T33" s="17"/>
      <c r="U33" s="44"/>
      <c r="V33" s="17">
        <f t="shared" si="0"/>
        <v>5153400.82</v>
      </c>
      <c r="W33" s="55"/>
      <c r="X33" s="56"/>
    </row>
    <row r="34" s="1" customFormat="1" spans="1:24">
      <c r="A34" s="16">
        <v>45778</v>
      </c>
      <c r="B34" s="17">
        <v>5620723.63</v>
      </c>
      <c r="C34" s="17">
        <v>5620723.63</v>
      </c>
      <c r="D34" s="17">
        <v>3539538.21</v>
      </c>
      <c r="E34" s="17"/>
      <c r="F34" s="17"/>
      <c r="G34" s="18">
        <v>5777319.51</v>
      </c>
      <c r="H34" s="20"/>
      <c r="I34" s="20"/>
      <c r="J34" s="42"/>
      <c r="K34" s="43">
        <v>45778</v>
      </c>
      <c r="L34" s="42"/>
      <c r="M34" s="42"/>
      <c r="N34" s="42"/>
      <c r="O34" s="44"/>
      <c r="P34" s="44"/>
      <c r="Q34" s="42"/>
      <c r="R34" s="42"/>
      <c r="S34" s="42"/>
      <c r="T34" s="17"/>
      <c r="U34" s="44"/>
      <c r="V34" s="17">
        <f t="shared" si="0"/>
        <v>0</v>
      </c>
      <c r="W34" s="55"/>
      <c r="X34" s="56"/>
    </row>
    <row r="35" s="1" customFormat="1" spans="1:24">
      <c r="A35" s="16">
        <v>45778</v>
      </c>
      <c r="B35" s="17"/>
      <c r="C35" s="17"/>
      <c r="D35" s="17"/>
      <c r="E35" s="17"/>
      <c r="F35" s="17"/>
      <c r="G35" s="18"/>
      <c r="H35" s="20"/>
      <c r="I35" s="20"/>
      <c r="J35" s="42"/>
      <c r="K35" s="46">
        <v>45717</v>
      </c>
      <c r="L35" s="42">
        <v>150000</v>
      </c>
      <c r="M35" s="42"/>
      <c r="N35" s="42"/>
      <c r="O35" s="44"/>
      <c r="P35" s="44"/>
      <c r="Q35" s="42"/>
      <c r="R35" s="42"/>
      <c r="S35" s="42"/>
      <c r="T35" s="17"/>
      <c r="U35" s="44"/>
      <c r="V35" s="17">
        <f t="shared" si="0"/>
        <v>150000</v>
      </c>
      <c r="W35" s="55"/>
      <c r="X35" s="56"/>
    </row>
    <row r="36" s="1" customFormat="1" spans="1:24">
      <c r="A36" s="16">
        <v>45778</v>
      </c>
      <c r="B36" s="17"/>
      <c r="C36" s="17"/>
      <c r="D36" s="17"/>
      <c r="E36" s="17"/>
      <c r="F36" s="17"/>
      <c r="G36" s="18"/>
      <c r="H36" s="20"/>
      <c r="I36" s="20"/>
      <c r="J36" s="42"/>
      <c r="K36" s="46">
        <v>45748</v>
      </c>
      <c r="L36" s="42">
        <v>523918.69</v>
      </c>
      <c r="M36" s="42"/>
      <c r="N36" s="42"/>
      <c r="O36" s="44"/>
      <c r="P36" s="44"/>
      <c r="Q36" s="42"/>
      <c r="R36" s="42"/>
      <c r="S36" s="42"/>
      <c r="T36" s="17"/>
      <c r="U36" s="44"/>
      <c r="V36" s="17">
        <f t="shared" si="0"/>
        <v>523918.69</v>
      </c>
      <c r="W36" s="55"/>
      <c r="X36" s="56"/>
    </row>
    <row r="37" s="1" customFormat="1" spans="1:24">
      <c r="A37" s="16">
        <v>45809</v>
      </c>
      <c r="B37" s="17">
        <v>5611735.89</v>
      </c>
      <c r="C37" s="17">
        <v>5611735.89</v>
      </c>
      <c r="D37" s="17">
        <v>367322.81</v>
      </c>
      <c r="E37" s="17"/>
      <c r="F37" s="17"/>
      <c r="G37" s="18">
        <v>5295389.81</v>
      </c>
      <c r="H37" s="20"/>
      <c r="I37" s="20"/>
      <c r="J37" s="42"/>
      <c r="K37" s="43">
        <v>45809</v>
      </c>
      <c r="L37" s="42">
        <v>5103400.82</v>
      </c>
      <c r="M37" s="42"/>
      <c r="N37" s="42"/>
      <c r="O37" s="44"/>
      <c r="P37" s="44"/>
      <c r="Q37" s="42"/>
      <c r="R37" s="42"/>
      <c r="S37" s="42"/>
      <c r="T37" s="17"/>
      <c r="U37" s="44"/>
      <c r="V37" s="17">
        <f t="shared" si="0"/>
        <v>5103400.82</v>
      </c>
      <c r="W37" s="55"/>
      <c r="X37" s="56"/>
    </row>
    <row r="38" s="1" customFormat="1" spans="1:24">
      <c r="A38" s="16">
        <v>45809</v>
      </c>
      <c r="B38" s="17"/>
      <c r="C38" s="17"/>
      <c r="D38" s="17"/>
      <c r="E38" s="17"/>
      <c r="F38" s="17"/>
      <c r="G38" s="18"/>
      <c r="H38" s="20"/>
      <c r="I38" s="20"/>
      <c r="J38" s="42"/>
      <c r="K38" s="46">
        <v>45778</v>
      </c>
      <c r="L38" s="42">
        <v>367322.81</v>
      </c>
      <c r="M38" s="42"/>
      <c r="N38" s="42"/>
      <c r="O38" s="44"/>
      <c r="P38" s="44"/>
      <c r="Q38" s="42"/>
      <c r="R38" s="42"/>
      <c r="S38" s="42"/>
      <c r="T38" s="17"/>
      <c r="U38" s="44"/>
      <c r="V38" s="17">
        <f t="shared" si="0"/>
        <v>367322.81</v>
      </c>
      <c r="W38" s="55"/>
      <c r="X38" s="56"/>
    </row>
    <row r="39" s="1" customFormat="1" spans="1:24">
      <c r="A39" s="16">
        <v>45839</v>
      </c>
      <c r="B39" s="17">
        <f>5253400.82+352916.52</f>
        <v>5606317.34</v>
      </c>
      <c r="C39" s="17">
        <f>5253400.82+352916.52</f>
        <v>5606317.34</v>
      </c>
      <c r="D39" s="17">
        <v>358335.07</v>
      </c>
      <c r="E39" s="17"/>
      <c r="F39" s="17"/>
      <c r="G39" s="18">
        <v>5385735.89</v>
      </c>
      <c r="H39" s="20"/>
      <c r="I39" s="20"/>
      <c r="J39" s="42"/>
      <c r="K39" s="43">
        <v>45839</v>
      </c>
      <c r="L39" s="42">
        <f>527601.42+1193899.53+3206566.05</f>
        <v>4928067</v>
      </c>
      <c r="M39" s="42"/>
      <c r="N39" s="42"/>
      <c r="O39" s="44"/>
      <c r="P39" s="44"/>
      <c r="Q39" s="42"/>
      <c r="R39" s="42"/>
      <c r="S39" s="42"/>
      <c r="T39" s="17"/>
      <c r="U39" s="44"/>
      <c r="V39" s="17">
        <f t="shared" si="0"/>
        <v>4928067</v>
      </c>
      <c r="W39" s="55"/>
      <c r="X39" s="56"/>
    </row>
    <row r="40" s="1" customFormat="1" spans="1:24">
      <c r="A40" s="16">
        <v>45839</v>
      </c>
      <c r="B40" s="17"/>
      <c r="C40" s="17"/>
      <c r="D40" s="17"/>
      <c r="E40" s="17"/>
      <c r="F40" s="17"/>
      <c r="G40" s="18"/>
      <c r="H40" s="20"/>
      <c r="I40" s="20"/>
      <c r="J40" s="42"/>
      <c r="K40" s="46">
        <v>45778</v>
      </c>
      <c r="L40" s="42">
        <f>31882.07+68117.93</f>
        <v>100000</v>
      </c>
      <c r="M40" s="42"/>
      <c r="N40" s="42"/>
      <c r="O40" s="44"/>
      <c r="P40" s="44"/>
      <c r="Q40" s="42"/>
      <c r="R40" s="42"/>
      <c r="S40" s="42"/>
      <c r="T40" s="17"/>
      <c r="U40" s="44"/>
      <c r="V40" s="17">
        <f t="shared" si="0"/>
        <v>100000</v>
      </c>
      <c r="W40" s="55"/>
      <c r="X40" s="56"/>
    </row>
    <row r="41" s="1" customFormat="1" spans="1:24">
      <c r="A41" s="16">
        <v>45839</v>
      </c>
      <c r="B41" s="17"/>
      <c r="C41" s="17"/>
      <c r="D41" s="17"/>
      <c r="E41" s="17"/>
      <c r="F41" s="17"/>
      <c r="G41" s="18"/>
      <c r="H41" s="20"/>
      <c r="I41" s="20"/>
      <c r="J41" s="42"/>
      <c r="K41" s="46">
        <v>45809</v>
      </c>
      <c r="L41" s="42">
        <v>358335.07</v>
      </c>
      <c r="M41" s="42"/>
      <c r="N41" s="42"/>
      <c r="O41" s="44"/>
      <c r="P41" s="44"/>
      <c r="Q41" s="42"/>
      <c r="R41" s="42"/>
      <c r="S41" s="42"/>
      <c r="T41" s="17"/>
      <c r="U41" s="44"/>
      <c r="V41" s="17">
        <f t="shared" si="0"/>
        <v>358335.07</v>
      </c>
      <c r="W41" s="55"/>
      <c r="X41" s="56"/>
    </row>
    <row r="42" s="1" customFormat="1" spans="1:24">
      <c r="A42" s="16">
        <v>45870</v>
      </c>
      <c r="B42" s="17">
        <f>5253400.82+350406.63</f>
        <v>5603807.45</v>
      </c>
      <c r="C42" s="17">
        <f>5253400.82+350406.63</f>
        <v>5603807.45</v>
      </c>
      <c r="D42" s="17">
        <v>8471919.08</v>
      </c>
      <c r="E42" s="22"/>
      <c r="F42" s="17"/>
      <c r="G42" s="18">
        <v>5988551.89</v>
      </c>
      <c r="H42" s="20"/>
      <c r="I42" s="20"/>
      <c r="J42" s="42">
        <v>326000</v>
      </c>
      <c r="K42" s="43">
        <v>45870</v>
      </c>
      <c r="L42" s="42">
        <f>2624805.93+581093.93+527601.42+1193899.54</f>
        <v>4927400.82</v>
      </c>
      <c r="M42" s="42"/>
      <c r="N42" s="42"/>
      <c r="O42" s="44"/>
      <c r="P42" s="44"/>
      <c r="Q42" s="42"/>
      <c r="R42" s="42"/>
      <c r="S42" s="42"/>
      <c r="T42" s="17"/>
      <c r="U42" s="44"/>
      <c r="V42" s="17">
        <f t="shared" si="0"/>
        <v>4927400.82</v>
      </c>
      <c r="W42" s="55"/>
      <c r="X42" s="56"/>
    </row>
    <row r="43" s="1" customFormat="1" spans="1:24">
      <c r="A43" s="16">
        <v>45870</v>
      </c>
      <c r="B43" s="17"/>
      <c r="C43" s="17"/>
      <c r="D43" s="17"/>
      <c r="E43" s="17"/>
      <c r="F43" s="17"/>
      <c r="G43" s="18"/>
      <c r="H43" s="20"/>
      <c r="I43" s="20"/>
      <c r="J43" s="42"/>
      <c r="K43" s="46">
        <v>45809</v>
      </c>
      <c r="L43" s="42">
        <f>83171.37+66828.63</f>
        <v>150000</v>
      </c>
      <c r="M43" s="42"/>
      <c r="N43" s="42"/>
      <c r="O43" s="44"/>
      <c r="P43" s="44"/>
      <c r="Q43" s="42"/>
      <c r="R43" s="42"/>
      <c r="S43" s="42"/>
      <c r="T43" s="17"/>
      <c r="U43" s="44"/>
      <c r="V43" s="17">
        <f t="shared" si="0"/>
        <v>150000</v>
      </c>
      <c r="W43" s="55"/>
      <c r="X43" s="56"/>
    </row>
    <row r="44" s="1" customFormat="1" spans="1:24">
      <c r="A44" s="16">
        <v>45870</v>
      </c>
      <c r="B44" s="17"/>
      <c r="C44" s="17"/>
      <c r="D44" s="17"/>
      <c r="E44" s="17"/>
      <c r="F44" s="17"/>
      <c r="G44" s="18"/>
      <c r="H44" s="20"/>
      <c r="I44" s="20"/>
      <c r="J44" s="42"/>
      <c r="K44" s="46">
        <v>45839</v>
      </c>
      <c r="L44" s="42">
        <f>352916.52+80000</f>
        <v>432916.52</v>
      </c>
      <c r="M44" s="42"/>
      <c r="N44" s="42"/>
      <c r="O44" s="44"/>
      <c r="P44" s="44"/>
      <c r="Q44" s="42"/>
      <c r="R44" s="42"/>
      <c r="S44" s="42"/>
      <c r="T44" s="17"/>
      <c r="U44" s="44"/>
      <c r="V44" s="17">
        <f t="shared" si="0"/>
        <v>432916.52</v>
      </c>
      <c r="W44" s="55"/>
      <c r="X44" s="56"/>
    </row>
    <row r="45" s="1" customFormat="1" spans="1:24">
      <c r="A45" s="16">
        <v>45901</v>
      </c>
      <c r="B45" s="17">
        <f>5253400.82+351184.41</f>
        <v>5604585.23</v>
      </c>
      <c r="C45" s="17">
        <f>5253400.82+351184.41</f>
        <v>5604585.23</v>
      </c>
      <c r="D45" s="17">
        <v>350406.63</v>
      </c>
      <c r="E45" s="17"/>
      <c r="F45" s="17"/>
      <c r="G45" s="18">
        <v>5510708.18</v>
      </c>
      <c r="H45" s="20"/>
      <c r="I45" s="20"/>
      <c r="J45" s="42">
        <f>80000+13099.27</f>
        <v>93099.27</v>
      </c>
      <c r="K45" s="43">
        <v>45901</v>
      </c>
      <c r="L45" s="42">
        <f>527601.42+3193466.77+245333.82+1193899.54</f>
        <v>5160301.55</v>
      </c>
      <c r="M45" s="42"/>
      <c r="N45" s="42"/>
      <c r="O45" s="44"/>
      <c r="P45" s="44"/>
      <c r="Q45" s="42"/>
      <c r="R45" s="42"/>
      <c r="S45" s="42"/>
      <c r="T45" s="17"/>
      <c r="U45" s="44"/>
      <c r="V45" s="17">
        <f t="shared" si="0"/>
        <v>5160301.55</v>
      </c>
      <c r="W45" s="55"/>
      <c r="X45" s="56"/>
    </row>
    <row r="46" s="1" customFormat="1" spans="1:24">
      <c r="A46" s="16">
        <v>45901</v>
      </c>
      <c r="B46" s="17"/>
      <c r="C46" s="17"/>
      <c r="D46" s="17"/>
      <c r="E46" s="17"/>
      <c r="F46" s="17"/>
      <c r="G46" s="18"/>
      <c r="H46" s="20"/>
      <c r="I46" s="20"/>
      <c r="J46" s="42"/>
      <c r="K46" s="46">
        <v>45839</v>
      </c>
      <c r="L46" s="42">
        <v>245333.82</v>
      </c>
      <c r="M46" s="42"/>
      <c r="N46" s="42"/>
      <c r="O46" s="44"/>
      <c r="P46" s="44"/>
      <c r="Q46" s="42"/>
      <c r="R46" s="42"/>
      <c r="S46" s="42"/>
      <c r="T46" s="17"/>
      <c r="U46" s="44"/>
      <c r="V46" s="17">
        <f t="shared" si="0"/>
        <v>245333.82</v>
      </c>
      <c r="W46" s="55"/>
      <c r="X46" s="56"/>
    </row>
    <row r="47" s="1" customFormat="1" spans="1:24">
      <c r="A47" s="16">
        <v>45901</v>
      </c>
      <c r="B47" s="17"/>
      <c r="C47" s="17"/>
      <c r="D47" s="17"/>
      <c r="E47" s="17"/>
      <c r="F47" s="17"/>
      <c r="G47" s="18"/>
      <c r="H47" s="20"/>
      <c r="I47" s="20"/>
      <c r="J47" s="42"/>
      <c r="K47" s="46">
        <v>45870</v>
      </c>
      <c r="L47" s="42">
        <v>350406.63</v>
      </c>
      <c r="M47" s="42"/>
      <c r="N47" s="42"/>
      <c r="O47" s="44"/>
      <c r="P47" s="44"/>
      <c r="Q47" s="42"/>
      <c r="R47" s="42"/>
      <c r="S47" s="42"/>
      <c r="T47" s="17"/>
      <c r="U47" s="44"/>
      <c r="V47" s="17">
        <f t="shared" si="0"/>
        <v>350406.63</v>
      </c>
      <c r="W47" s="55"/>
      <c r="X47" s="56"/>
    </row>
    <row r="48" spans="1:24">
      <c r="A48" s="23"/>
      <c r="B48" s="24">
        <f>SUM(B22:B47)</f>
        <v>50546775.16</v>
      </c>
      <c r="C48" s="24">
        <f>SUM(C22:C47)</f>
        <v>50546775.16</v>
      </c>
      <c r="D48" s="24">
        <f>SUM(D22:D47)</f>
        <v>74074795.85</v>
      </c>
      <c r="E48" s="24">
        <f>SUM(E22:E22)</f>
        <v>0</v>
      </c>
      <c r="F48" s="24">
        <f>SUM(F22:F22)</f>
        <v>0</v>
      </c>
      <c r="G48" s="24">
        <f>SUM(G22:G47)</f>
        <v>55475888.05</v>
      </c>
      <c r="H48" s="24">
        <f>SUM(H22:H22)</f>
        <v>0</v>
      </c>
      <c r="I48" s="24">
        <f>SUM(I22:I22)</f>
        <v>0</v>
      </c>
      <c r="J48" s="24">
        <f>SUM(J22:J47)</f>
        <v>419099.27</v>
      </c>
      <c r="K48" s="24"/>
      <c r="L48" s="24">
        <f>SUM(L22:L47)</f>
        <v>49686491.48</v>
      </c>
      <c r="M48" s="24">
        <f t="shared" ref="M48:S48" si="1">SUM(M22:M22)</f>
        <v>0</v>
      </c>
      <c r="N48" s="24">
        <f t="shared" si="1"/>
        <v>0</v>
      </c>
      <c r="O48" s="24">
        <f t="shared" si="1"/>
        <v>0</v>
      </c>
      <c r="P48" s="24">
        <f t="shared" si="1"/>
        <v>0</v>
      </c>
      <c r="Q48" s="24">
        <f t="shared" si="1"/>
        <v>0</v>
      </c>
      <c r="R48" s="24">
        <f t="shared" si="1"/>
        <v>0</v>
      </c>
      <c r="S48" s="24">
        <f t="shared" si="1"/>
        <v>0</v>
      </c>
      <c r="T48" s="24">
        <f>SUM(T22:T28)</f>
        <v>539095.02</v>
      </c>
      <c r="U48" s="24">
        <f>SUM(U22:U22)</f>
        <v>0</v>
      </c>
      <c r="V48" s="24">
        <f>SUM(V22:V47)</f>
        <v>50225586.5</v>
      </c>
      <c r="W48" s="55" t="e">
        <f>SUM(#REF!)</f>
        <v>#REF!</v>
      </c>
      <c r="X48" s="56" t="e">
        <f>SUM(#REF!)</f>
        <v>#REF!</v>
      </c>
    </row>
    <row r="49" spans="1:23">
      <c r="A49" s="25"/>
      <c r="B49" s="25"/>
      <c r="C49" s="26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52"/>
    </row>
    <row r="50" ht="41.25" customHeight="1" spans="1:23">
      <c r="A50" s="27" t="s">
        <v>29</v>
      </c>
      <c r="B50" s="27"/>
      <c r="C50" s="27"/>
      <c r="D50" s="27"/>
      <c r="E50" s="27"/>
      <c r="F50" s="25"/>
      <c r="G50" s="25"/>
      <c r="H50" s="25"/>
      <c r="I50" s="25"/>
      <c r="J50" s="47"/>
      <c r="K50" s="25"/>
      <c r="L50" s="25"/>
      <c r="M50" s="29"/>
      <c r="N50" s="25"/>
      <c r="O50" s="25"/>
      <c r="P50" s="25"/>
      <c r="Q50" s="25"/>
      <c r="R50" s="25"/>
      <c r="S50" s="25"/>
      <c r="T50" s="25"/>
      <c r="U50" s="25"/>
      <c r="V50" s="25"/>
      <c r="W50" s="52"/>
    </row>
    <row r="51" customHeight="1" spans="1:23">
      <c r="A51" s="28" t="s">
        <v>30</v>
      </c>
      <c r="B51" s="28"/>
      <c r="C51" s="28"/>
      <c r="D51" s="28"/>
      <c r="E51" s="28"/>
      <c r="F51" s="25"/>
      <c r="G51" s="29"/>
      <c r="H51" s="30"/>
      <c r="I51" s="29"/>
      <c r="J51" s="48"/>
      <c r="L51" s="25"/>
      <c r="M51" s="29"/>
      <c r="N51" s="25"/>
      <c r="O51" s="25"/>
      <c r="P51" s="25"/>
      <c r="Q51" s="25"/>
      <c r="R51" s="25"/>
      <c r="S51" s="25"/>
      <c r="T51" s="25"/>
      <c r="U51" s="25"/>
      <c r="V51" s="25"/>
      <c r="W51" s="52"/>
    </row>
    <row r="52" ht="30.75" customHeight="1" spans="1:23">
      <c r="A52" s="31" t="s">
        <v>31</v>
      </c>
      <c r="B52" s="31"/>
      <c r="C52" s="31"/>
      <c r="D52" s="31"/>
      <c r="E52" s="31"/>
      <c r="F52" s="25"/>
      <c r="G52" s="25"/>
      <c r="H52" s="32"/>
      <c r="I52" s="47"/>
      <c r="J52" s="48"/>
      <c r="L52" s="25"/>
      <c r="M52" s="32"/>
      <c r="N52" s="25"/>
      <c r="O52" s="25"/>
      <c r="P52" s="25"/>
      <c r="Q52" s="25"/>
      <c r="R52" s="25"/>
      <c r="S52" s="25"/>
      <c r="T52" s="25"/>
      <c r="U52" s="25"/>
      <c r="V52" s="25"/>
      <c r="W52" s="52"/>
    </row>
    <row r="53" customHeight="1" spans="1:23">
      <c r="A53" s="31" t="s">
        <v>32</v>
      </c>
      <c r="B53" s="31"/>
      <c r="C53" s="31"/>
      <c r="D53" s="31"/>
      <c r="E53" s="31"/>
      <c r="F53" s="25"/>
      <c r="G53" s="25"/>
      <c r="H53" s="29"/>
      <c r="I53" s="29"/>
      <c r="J53" s="25"/>
      <c r="K53" s="25"/>
      <c r="L53" s="25"/>
      <c r="M53" s="32"/>
      <c r="N53" s="25"/>
      <c r="O53" s="25"/>
      <c r="P53" s="25"/>
      <c r="Q53" s="25"/>
      <c r="R53" s="25"/>
      <c r="S53" s="25"/>
      <c r="T53" s="25"/>
      <c r="U53" s="25"/>
      <c r="V53" s="25"/>
      <c r="W53" s="52"/>
    </row>
    <row r="54" customHeight="1" spans="1:23">
      <c r="A54" s="31" t="s">
        <v>33</v>
      </c>
      <c r="B54" s="31"/>
      <c r="C54" s="31"/>
      <c r="D54" s="31"/>
      <c r="E54" s="31"/>
      <c r="F54" s="25"/>
      <c r="G54" s="25"/>
      <c r="H54" s="32"/>
      <c r="I54" s="25"/>
      <c r="J54" s="25"/>
      <c r="K54" s="25"/>
      <c r="L54" s="25"/>
      <c r="M54" s="29"/>
      <c r="N54" s="25"/>
      <c r="O54" s="25"/>
      <c r="P54" s="25"/>
      <c r="Q54" s="25"/>
      <c r="R54" s="25"/>
      <c r="S54" s="25"/>
      <c r="T54" s="25"/>
      <c r="U54" s="25"/>
      <c r="V54" s="25"/>
      <c r="W54" s="52"/>
    </row>
    <row r="55" customHeight="1" spans="1:23">
      <c r="A55" s="31" t="s">
        <v>34</v>
      </c>
      <c r="B55" s="31"/>
      <c r="C55" s="31"/>
      <c r="D55" s="31"/>
      <c r="E55" s="31"/>
      <c r="F55" s="25"/>
      <c r="G55" s="25"/>
      <c r="H55" s="32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52"/>
    </row>
    <row r="56" customHeight="1" spans="1:23">
      <c r="A56" s="31" t="s">
        <v>35</v>
      </c>
      <c r="B56" s="31"/>
      <c r="C56" s="31"/>
      <c r="D56" s="31"/>
      <c r="E56" s="31"/>
      <c r="F56" s="25"/>
      <c r="G56" s="25"/>
      <c r="H56" s="29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52"/>
    </row>
    <row r="57" spans="1:23">
      <c r="A57" s="25"/>
      <c r="B57" s="25"/>
      <c r="C57" s="26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52"/>
    </row>
    <row r="58" ht="15.75" customHeight="1" spans="1:23">
      <c r="A58" s="27" t="s">
        <v>36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52"/>
    </row>
    <row r="59" ht="38.25" customHeight="1" spans="1:23">
      <c r="A59" s="28" t="s">
        <v>30</v>
      </c>
      <c r="B59" s="28"/>
      <c r="C59" s="28"/>
      <c r="D59" s="28"/>
      <c r="E59" s="28"/>
      <c r="F59" s="28" t="s">
        <v>37</v>
      </c>
      <c r="G59" s="28" t="s">
        <v>38</v>
      </c>
      <c r="H59" s="28" t="s">
        <v>39</v>
      </c>
      <c r="I59" s="28" t="s">
        <v>40</v>
      </c>
      <c r="J59" s="28" t="s">
        <v>41</v>
      </c>
      <c r="K59" s="28" t="s">
        <v>42</v>
      </c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52"/>
    </row>
    <row r="60" ht="38.25" customHeight="1" spans="1:23">
      <c r="A60" s="31" t="s">
        <v>43</v>
      </c>
      <c r="B60" s="31"/>
      <c r="C60" s="31"/>
      <c r="D60" s="31"/>
      <c r="E60" s="31"/>
      <c r="F60" s="33" t="s">
        <v>44</v>
      </c>
      <c r="G60" s="34" t="s">
        <v>45</v>
      </c>
      <c r="H60" s="35">
        <v>202100010000417</v>
      </c>
      <c r="I60" s="49">
        <v>45870</v>
      </c>
      <c r="J60" s="49">
        <v>45870</v>
      </c>
      <c r="K60" s="50" t="s">
        <v>46</v>
      </c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52"/>
    </row>
    <row r="61" ht="36" customHeight="1" spans="1:23">
      <c r="A61" s="31" t="s">
        <v>43</v>
      </c>
      <c r="B61" s="31"/>
      <c r="C61" s="31"/>
      <c r="D61" s="31"/>
      <c r="E61" s="31"/>
      <c r="F61" s="33" t="s">
        <v>47</v>
      </c>
      <c r="G61" s="34" t="s">
        <v>45</v>
      </c>
      <c r="H61" s="35">
        <v>202100010000417</v>
      </c>
      <c r="I61" s="49">
        <v>45901</v>
      </c>
      <c r="J61" s="49">
        <v>45901</v>
      </c>
      <c r="K61" s="50" t="s">
        <v>46</v>
      </c>
      <c r="L61" s="51" t="e">
        <f t="array" ref="L61">comentariocelula(F61)</f>
        <v>#NAME?</v>
      </c>
      <c r="M61" s="51"/>
      <c r="N61" s="51"/>
      <c r="O61" s="51"/>
      <c r="P61" s="40"/>
      <c r="Q61" s="25"/>
      <c r="R61" s="25"/>
      <c r="S61" s="25"/>
      <c r="T61" s="25"/>
      <c r="U61" s="25"/>
      <c r="V61" s="25"/>
      <c r="W61" s="52"/>
    </row>
    <row r="62" customHeight="1" spans="1:23">
      <c r="A62" s="36" t="s">
        <v>48</v>
      </c>
      <c r="B62" s="36"/>
      <c r="C62" s="36"/>
      <c r="D62" s="36"/>
      <c r="E62" s="36"/>
      <c r="F62" s="37">
        <f>F60+F61</f>
        <v>419099.27</v>
      </c>
      <c r="G62" s="38"/>
      <c r="H62" s="38"/>
      <c r="I62" s="38"/>
      <c r="J62" s="38"/>
      <c r="K62" s="38"/>
      <c r="L62" s="25"/>
      <c r="M62" s="25"/>
      <c r="N62" s="25"/>
      <c r="O62" s="25"/>
      <c r="P62" s="40"/>
      <c r="Q62" s="25"/>
      <c r="R62" s="25"/>
      <c r="S62" s="25"/>
      <c r="T62" s="25"/>
      <c r="U62" s="25"/>
      <c r="V62" s="25"/>
      <c r="W62" s="52"/>
    </row>
    <row r="63" ht="15.75" customHeight="1" spans="1:23">
      <c r="A63" s="39" t="s">
        <v>49</v>
      </c>
      <c r="B63" s="39"/>
      <c r="C63" s="39"/>
      <c r="D63" s="39"/>
      <c r="E63" s="39"/>
      <c r="F63" s="39"/>
      <c r="G63" s="39"/>
      <c r="H63" s="39"/>
      <c r="I63" s="40"/>
      <c r="J63" s="40"/>
      <c r="K63" s="40"/>
      <c r="L63" s="40"/>
      <c r="M63" s="40"/>
      <c r="N63" s="40"/>
      <c r="O63" s="40"/>
      <c r="P63" s="40"/>
      <c r="Q63" s="25"/>
      <c r="R63" s="25"/>
      <c r="S63" s="25"/>
      <c r="T63" s="25"/>
      <c r="U63" s="25"/>
      <c r="V63" s="25"/>
      <c r="W63" s="41"/>
    </row>
    <row r="64" ht="15.75" customHeight="1" spans="1:23">
      <c r="A64" s="39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25"/>
      <c r="R64" s="25"/>
      <c r="S64" s="25"/>
      <c r="T64" s="25"/>
      <c r="U64" s="25"/>
      <c r="V64" s="25"/>
      <c r="W64" s="41"/>
    </row>
    <row r="65" ht="13.8" customHeight="1" spans="1:23">
      <c r="A65" s="57" t="s">
        <v>50</v>
      </c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25"/>
      <c r="Q65" s="25"/>
      <c r="R65" s="25"/>
      <c r="S65" s="25"/>
      <c r="T65" s="25"/>
      <c r="U65" s="25"/>
      <c r="V65" s="25"/>
      <c r="W65" s="52"/>
    </row>
    <row r="66" ht="170.1" customHeight="1" spans="1:23">
      <c r="A66" s="58" t="s">
        <v>51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40"/>
      <c r="M66" s="61"/>
      <c r="N66" s="40"/>
      <c r="O66" s="40"/>
      <c r="P66" s="25"/>
      <c r="Q66" s="25"/>
      <c r="R66" s="25"/>
      <c r="S66" s="25"/>
      <c r="T66" s="25"/>
      <c r="U66" s="25"/>
      <c r="V66" s="25"/>
      <c r="W66" s="52"/>
    </row>
    <row r="67" ht="101.45" customHeight="1" spans="1:23">
      <c r="A67" s="58" t="s">
        <v>52</v>
      </c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40"/>
      <c r="M67" s="61"/>
      <c r="N67" s="40"/>
      <c r="O67" s="40"/>
      <c r="P67" s="25"/>
      <c r="Q67" s="25"/>
      <c r="R67" s="25"/>
      <c r="S67" s="25"/>
      <c r="T67" s="25"/>
      <c r="U67" s="25"/>
      <c r="V67" s="25"/>
      <c r="W67" s="52"/>
    </row>
    <row r="68" ht="49.25" customHeight="1" spans="1:23">
      <c r="A68" s="25"/>
      <c r="B68" s="25"/>
      <c r="C68" s="26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52"/>
    </row>
    <row r="69" customHeight="1" spans="1:23">
      <c r="A69" s="39" t="s">
        <v>53</v>
      </c>
      <c r="B69" s="39"/>
      <c r="C69" s="39"/>
      <c r="D69" s="39"/>
      <c r="E69" s="39"/>
      <c r="F69" s="39"/>
      <c r="G69" s="39"/>
      <c r="H69" s="39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52"/>
    </row>
    <row r="70" spans="1:23">
      <c r="A70" s="25"/>
      <c r="B70" s="25"/>
      <c r="C70" s="26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52"/>
    </row>
    <row r="71" spans="1:23">
      <c r="A71" s="25"/>
      <c r="B71" s="25"/>
      <c r="C71" s="26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52"/>
    </row>
    <row r="72" spans="1:23">
      <c r="A72" s="25"/>
      <c r="B72" s="25"/>
      <c r="C72" s="26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52"/>
    </row>
    <row r="73" customHeight="1" spans="1:23">
      <c r="A73" s="25"/>
      <c r="B73" s="25"/>
      <c r="C73" s="26"/>
      <c r="D73" s="59"/>
      <c r="E73" s="59"/>
      <c r="F73" s="59"/>
      <c r="I73" s="59"/>
      <c r="J73" s="59"/>
      <c r="K73" s="59"/>
      <c r="L73" s="59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52"/>
    </row>
    <row r="74" ht="30.75" customHeight="1" spans="1:23">
      <c r="A74" s="25"/>
      <c r="B74" s="25"/>
      <c r="C74" s="26"/>
      <c r="D74" s="59"/>
      <c r="E74" s="59"/>
      <c r="F74" s="59"/>
      <c r="I74" s="59"/>
      <c r="J74" s="59"/>
      <c r="K74" s="59"/>
      <c r="L74" s="59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52"/>
    </row>
    <row r="75" spans="1:23">
      <c r="A75" s="25"/>
      <c r="B75" s="25"/>
      <c r="C75" s="26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52"/>
    </row>
    <row r="76" spans="1:23">
      <c r="A76" s="25"/>
      <c r="B76" s="25"/>
      <c r="C76" s="26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52"/>
    </row>
    <row r="77" spans="1:23">
      <c r="A77" s="25"/>
      <c r="B77" s="25"/>
      <c r="C77" s="26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52"/>
    </row>
    <row r="78" spans="1:23">
      <c r="A78" s="25"/>
      <c r="B78" s="25"/>
      <c r="C78" s="26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52"/>
    </row>
    <row r="79" spans="1:23">
      <c r="A79" s="25"/>
      <c r="B79" s="25"/>
      <c r="C79" s="26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52"/>
    </row>
    <row r="80" spans="1:23">
      <c r="A80" s="25"/>
      <c r="B80" s="25"/>
      <c r="C80" s="26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52"/>
    </row>
    <row r="81" spans="1:23">
      <c r="A81" s="25"/>
      <c r="B81" s="25"/>
      <c r="C81" s="26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52"/>
    </row>
    <row r="82" spans="1:23">
      <c r="A82" s="25"/>
      <c r="B82" s="25"/>
      <c r="C82" s="26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52"/>
    </row>
    <row r="83" spans="1:23">
      <c r="A83" s="25"/>
      <c r="B83" s="25"/>
      <c r="C83" s="26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52"/>
    </row>
    <row r="84" spans="1:23">
      <c r="A84" s="25"/>
      <c r="B84" s="25"/>
      <c r="C84" s="26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52"/>
    </row>
    <row r="85" spans="1:23">
      <c r="A85" s="25"/>
      <c r="B85" s="25"/>
      <c r="C85" s="26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52"/>
    </row>
    <row r="86" spans="1:23">
      <c r="A86" s="25"/>
      <c r="B86" s="25"/>
      <c r="C86" s="26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52"/>
    </row>
    <row r="87" spans="1:23">
      <c r="A87" s="25"/>
      <c r="B87" s="25"/>
      <c r="C87" s="26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52"/>
    </row>
    <row r="88" spans="1:23">
      <c r="A88" s="25"/>
      <c r="B88" s="25"/>
      <c r="C88" s="26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52"/>
    </row>
    <row r="89" spans="1:23">
      <c r="A89" s="25"/>
      <c r="B89" s="25"/>
      <c r="C89" s="26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52"/>
    </row>
    <row r="90" spans="1:23">
      <c r="A90" s="25"/>
      <c r="B90" s="25"/>
      <c r="C90" s="26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52"/>
    </row>
    <row r="91" spans="1:23">
      <c r="A91" s="25"/>
      <c r="B91" s="25"/>
      <c r="C91" s="26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52"/>
    </row>
    <row r="92" spans="1:23">
      <c r="A92" s="25"/>
      <c r="B92" s="25"/>
      <c r="C92" s="26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52"/>
    </row>
    <row r="93" spans="1:23">
      <c r="A93" s="25"/>
      <c r="B93" s="25"/>
      <c r="C93" s="26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52"/>
    </row>
    <row r="94" spans="1:23">
      <c r="A94" s="25"/>
      <c r="B94" s="25"/>
      <c r="C94" s="26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52"/>
    </row>
    <row r="95" spans="1:23">
      <c r="A95" s="25"/>
      <c r="B95" s="25"/>
      <c r="C95" s="26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52"/>
    </row>
    <row r="96" spans="1:23">
      <c r="A96" s="25"/>
      <c r="B96" s="25"/>
      <c r="C96" s="26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52"/>
    </row>
    <row r="97" spans="1:23">
      <c r="A97" s="25"/>
      <c r="B97" s="25"/>
      <c r="C97" s="26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52"/>
    </row>
    <row r="98" spans="1:23">
      <c r="A98" s="25"/>
      <c r="B98" s="25"/>
      <c r="C98" s="26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52"/>
    </row>
    <row r="99" spans="1:23">
      <c r="A99" s="25"/>
      <c r="B99" s="25"/>
      <c r="C99" s="26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52"/>
    </row>
    <row r="100" spans="1:23">
      <c r="A100" s="25"/>
      <c r="B100" s="25"/>
      <c r="C100" s="26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52"/>
    </row>
    <row r="101" spans="1:23">
      <c r="A101" s="25"/>
      <c r="B101" s="25"/>
      <c r="C101" s="26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52"/>
    </row>
    <row r="102" spans="1:23">
      <c r="A102" s="25"/>
      <c r="B102" s="25"/>
      <c r="C102" s="26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52"/>
    </row>
    <row r="103" spans="1:23">
      <c r="A103" s="25"/>
      <c r="B103" s="25"/>
      <c r="C103" s="26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52"/>
    </row>
    <row r="104" spans="1:23">
      <c r="A104" s="25"/>
      <c r="B104" s="25"/>
      <c r="C104" s="26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52"/>
    </row>
    <row r="105" spans="1:23">
      <c r="A105" s="25"/>
      <c r="B105" s="25"/>
      <c r="C105" s="26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52"/>
    </row>
    <row r="106" spans="1:23">
      <c r="A106" s="25"/>
      <c r="B106" s="25"/>
      <c r="C106" s="26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52"/>
    </row>
    <row r="107" spans="1:23">
      <c r="A107" s="25"/>
      <c r="B107" s="25"/>
      <c r="C107" s="26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52"/>
    </row>
    <row r="108" spans="1:23">
      <c r="A108" s="25"/>
      <c r="B108" s="25"/>
      <c r="C108" s="26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52"/>
    </row>
    <row r="109" spans="1:23">
      <c r="A109" s="25"/>
      <c r="B109" s="25"/>
      <c r="C109" s="26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52"/>
    </row>
    <row r="110" spans="1:23">
      <c r="A110" s="25"/>
      <c r="B110" s="25"/>
      <c r="C110" s="26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52"/>
    </row>
    <row r="111" spans="1:23">
      <c r="A111" s="25"/>
      <c r="B111" s="25"/>
      <c r="C111" s="26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52"/>
    </row>
    <row r="112" spans="1:23">
      <c r="A112" s="41"/>
      <c r="B112" s="41"/>
      <c r="C112" s="60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52"/>
    </row>
    <row r="113" spans="1:23">
      <c r="A113" s="41"/>
      <c r="B113" s="41"/>
      <c r="C113" s="60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52"/>
    </row>
    <row r="114" spans="1:23">
      <c r="A114" s="41"/>
      <c r="B114" s="41"/>
      <c r="C114" s="60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52"/>
    </row>
    <row r="115" spans="1:23">
      <c r="A115" s="41"/>
      <c r="B115" s="41"/>
      <c r="C115" s="60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52"/>
    </row>
    <row r="116" spans="1:23">
      <c r="A116" s="41"/>
      <c r="B116" s="41"/>
      <c r="C116" s="60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52"/>
    </row>
    <row r="117" spans="1:23">
      <c r="A117" s="41"/>
      <c r="B117" s="41"/>
      <c r="C117" s="60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52"/>
    </row>
    <row r="118" spans="1:23">
      <c r="A118" s="41"/>
      <c r="B118" s="41"/>
      <c r="C118" s="60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52"/>
    </row>
    <row r="119" spans="1:23">
      <c r="A119" s="41"/>
      <c r="B119" s="41"/>
      <c r="C119" s="60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52"/>
    </row>
    <row r="120" spans="1:23">
      <c r="A120" s="41"/>
      <c r="B120" s="41"/>
      <c r="C120" s="60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52"/>
    </row>
    <row r="121" spans="1:23">
      <c r="A121" s="41"/>
      <c r="B121" s="41"/>
      <c r="C121" s="60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52"/>
    </row>
    <row r="122" spans="1:23">
      <c r="A122" s="41"/>
      <c r="B122" s="41"/>
      <c r="C122" s="60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52"/>
    </row>
    <row r="123" spans="1:23">
      <c r="A123" s="41"/>
      <c r="B123" s="41"/>
      <c r="C123" s="60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52"/>
    </row>
    <row r="124" spans="1:23">
      <c r="A124" s="41"/>
      <c r="B124" s="41"/>
      <c r="C124" s="60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52"/>
    </row>
    <row r="125" spans="1:23">
      <c r="A125" s="41"/>
      <c r="B125" s="41"/>
      <c r="C125" s="60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52"/>
    </row>
    <row r="126" spans="1:23">
      <c r="A126" s="41"/>
      <c r="B126" s="41"/>
      <c r="C126" s="60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52"/>
    </row>
    <row r="127" spans="1:23">
      <c r="A127" s="41"/>
      <c r="B127" s="41"/>
      <c r="C127" s="60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52"/>
    </row>
    <row r="128" spans="1:23">
      <c r="A128" s="41"/>
      <c r="B128" s="41"/>
      <c r="C128" s="60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52"/>
    </row>
    <row r="129" spans="1:23">
      <c r="A129" s="41"/>
      <c r="B129" s="41"/>
      <c r="C129" s="60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52"/>
    </row>
    <row r="130" spans="1:23">
      <c r="A130" s="41"/>
      <c r="B130" s="41"/>
      <c r="C130" s="6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52"/>
    </row>
    <row r="131" spans="1:23">
      <c r="A131" s="41"/>
      <c r="B131" s="41"/>
      <c r="C131" s="60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52"/>
    </row>
    <row r="132" spans="1:23">
      <c r="A132" s="41"/>
      <c r="B132" s="41"/>
      <c r="C132" s="60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52"/>
    </row>
    <row r="133" spans="1:23">
      <c r="A133" s="41"/>
      <c r="B133" s="41"/>
      <c r="C133" s="60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52"/>
    </row>
    <row r="134" spans="1:23">
      <c r="A134" s="41"/>
      <c r="B134" s="41"/>
      <c r="C134" s="60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52"/>
    </row>
    <row r="135" spans="1:23">
      <c r="A135" s="41"/>
      <c r="B135" s="41"/>
      <c r="C135" s="60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52"/>
    </row>
    <row r="136" spans="1:23">
      <c r="A136" s="41"/>
      <c r="B136" s="41"/>
      <c r="C136" s="60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52"/>
    </row>
    <row r="137" spans="1:23">
      <c r="A137" s="41"/>
      <c r="B137" s="41"/>
      <c r="C137" s="60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52"/>
    </row>
    <row r="138" spans="1:23">
      <c r="A138" s="41"/>
      <c r="B138" s="41"/>
      <c r="C138" s="60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52"/>
    </row>
    <row r="139" spans="1:23">
      <c r="A139" s="41"/>
      <c r="B139" s="41"/>
      <c r="C139" s="60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52"/>
    </row>
    <row r="140" spans="1:23">
      <c r="A140" s="41"/>
      <c r="B140" s="41"/>
      <c r="C140" s="60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52"/>
    </row>
    <row r="141" spans="1:23">
      <c r="A141" s="41"/>
      <c r="B141" s="41"/>
      <c r="C141" s="60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52"/>
    </row>
    <row r="142" spans="1:23">
      <c r="A142" s="41"/>
      <c r="B142" s="41"/>
      <c r="C142" s="60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52"/>
    </row>
    <row r="143" spans="1:23">
      <c r="A143" s="41"/>
      <c r="B143" s="41"/>
      <c r="C143" s="60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52"/>
    </row>
    <row r="144" spans="1:23">
      <c r="A144" s="41"/>
      <c r="B144" s="41"/>
      <c r="C144" s="60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52"/>
    </row>
    <row r="145" spans="1:23">
      <c r="A145" s="41"/>
      <c r="B145" s="41"/>
      <c r="C145" s="60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52"/>
    </row>
    <row r="146" spans="1:23">
      <c r="A146" s="41"/>
      <c r="B146" s="41"/>
      <c r="C146" s="60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52"/>
    </row>
    <row r="147" spans="1:23">
      <c r="A147" s="41"/>
      <c r="B147" s="41"/>
      <c r="C147" s="60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52"/>
    </row>
    <row r="148" spans="1:23">
      <c r="A148" s="41"/>
      <c r="B148" s="41"/>
      <c r="C148" s="60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52"/>
    </row>
    <row r="149" spans="1:23">
      <c r="A149" s="41"/>
      <c r="B149" s="41"/>
      <c r="C149" s="60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52"/>
    </row>
    <row r="150" spans="1:23">
      <c r="A150" s="41"/>
      <c r="B150" s="41"/>
      <c r="C150" s="60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52"/>
    </row>
    <row r="151" spans="1:23">
      <c r="A151" s="41"/>
      <c r="B151" s="41"/>
      <c r="C151" s="6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52"/>
    </row>
    <row r="152" spans="1:23">
      <c r="A152" s="41"/>
      <c r="B152" s="41"/>
      <c r="C152" s="60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52"/>
    </row>
    <row r="153" spans="1:23">
      <c r="A153" s="41"/>
      <c r="B153" s="41"/>
      <c r="C153" s="60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52"/>
    </row>
    <row r="154" spans="1:23">
      <c r="A154" s="41"/>
      <c r="B154" s="41"/>
      <c r="C154" s="60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52"/>
    </row>
    <row r="155" spans="1:23">
      <c r="A155" s="41"/>
      <c r="B155" s="41"/>
      <c r="C155" s="60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52"/>
    </row>
    <row r="156" spans="1:23">
      <c r="A156" s="41"/>
      <c r="B156" s="41"/>
      <c r="C156" s="60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52"/>
    </row>
    <row r="157" spans="1:23">
      <c r="A157" s="41"/>
      <c r="B157" s="41"/>
      <c r="C157" s="60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52"/>
    </row>
    <row r="158" spans="1:23">
      <c r="A158" s="41"/>
      <c r="B158" s="41"/>
      <c r="C158" s="60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52"/>
    </row>
    <row r="159" spans="1:23">
      <c r="A159" s="41"/>
      <c r="B159" s="41"/>
      <c r="C159" s="60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52"/>
    </row>
    <row r="160" spans="1:23">
      <c r="A160" s="41"/>
      <c r="B160" s="41"/>
      <c r="C160" s="60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52"/>
    </row>
    <row r="161" spans="1:23">
      <c r="A161" s="41"/>
      <c r="B161" s="41"/>
      <c r="C161" s="60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52"/>
    </row>
    <row r="162" spans="1:23">
      <c r="A162" s="41"/>
      <c r="B162" s="41"/>
      <c r="C162" s="60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52"/>
    </row>
    <row r="163" spans="1:23">
      <c r="A163" s="41"/>
      <c r="B163" s="41"/>
      <c r="C163" s="60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52"/>
    </row>
    <row r="164" spans="1:23">
      <c r="A164" s="41"/>
      <c r="B164" s="41"/>
      <c r="C164" s="60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52"/>
    </row>
    <row r="165" spans="1:23">
      <c r="A165" s="41"/>
      <c r="B165" s="41"/>
      <c r="C165" s="60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52"/>
    </row>
    <row r="166" spans="1:23">
      <c r="A166" s="41"/>
      <c r="B166" s="41"/>
      <c r="C166" s="60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52"/>
    </row>
    <row r="167" spans="1:23">
      <c r="A167" s="41"/>
      <c r="B167" s="41"/>
      <c r="C167" s="60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52"/>
    </row>
    <row r="168" spans="1:23">
      <c r="A168" s="41"/>
      <c r="B168" s="41"/>
      <c r="C168" s="60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52"/>
    </row>
    <row r="169" spans="1:23">
      <c r="A169" s="41"/>
      <c r="B169" s="41"/>
      <c r="C169" s="60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52"/>
    </row>
    <row r="170" spans="1:23">
      <c r="A170" s="41"/>
      <c r="B170" s="41"/>
      <c r="C170" s="60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52"/>
    </row>
    <row r="171" spans="1:23">
      <c r="A171" s="41"/>
      <c r="B171" s="41"/>
      <c r="C171" s="60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52"/>
    </row>
    <row r="172" spans="1:23">
      <c r="A172" s="41"/>
      <c r="B172" s="41"/>
      <c r="C172" s="60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52"/>
    </row>
    <row r="173" spans="1:23">
      <c r="A173" s="41"/>
      <c r="B173" s="41"/>
      <c r="C173" s="60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52"/>
    </row>
    <row r="174" spans="1:23">
      <c r="A174" s="41"/>
      <c r="B174" s="41"/>
      <c r="C174" s="6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52"/>
    </row>
    <row r="175" spans="1:23">
      <c r="A175" s="41"/>
      <c r="B175" s="41"/>
      <c r="C175" s="60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52"/>
    </row>
    <row r="176" spans="1:23">
      <c r="A176" s="41"/>
      <c r="B176" s="41"/>
      <c r="C176" s="60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52"/>
    </row>
    <row r="177" spans="1:23">
      <c r="A177" s="41"/>
      <c r="B177" s="41"/>
      <c r="C177" s="60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52"/>
    </row>
    <row r="178" spans="1:23">
      <c r="A178" s="41"/>
      <c r="B178" s="41"/>
      <c r="C178" s="60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52"/>
    </row>
    <row r="179" spans="1:23">
      <c r="A179" s="41"/>
      <c r="B179" s="41"/>
      <c r="C179" s="60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52"/>
    </row>
    <row r="180" spans="1:23">
      <c r="A180" s="41"/>
      <c r="B180" s="41"/>
      <c r="C180" s="60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52"/>
    </row>
    <row r="181" spans="1:23">
      <c r="A181" s="41"/>
      <c r="B181" s="41"/>
      <c r="C181" s="60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52"/>
    </row>
    <row r="182" spans="1:23">
      <c r="A182" s="41"/>
      <c r="B182" s="41"/>
      <c r="C182" s="60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52"/>
    </row>
    <row r="183" spans="1:23">
      <c r="A183" s="41"/>
      <c r="B183" s="41"/>
      <c r="C183" s="60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52"/>
    </row>
    <row r="184" spans="1:23">
      <c r="A184" s="41"/>
      <c r="B184" s="41"/>
      <c r="C184" s="60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52"/>
    </row>
    <row r="185" spans="1:23">
      <c r="A185" s="41"/>
      <c r="B185" s="41"/>
      <c r="C185" s="60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52"/>
    </row>
    <row r="186" spans="1:23">
      <c r="A186" s="41"/>
      <c r="B186" s="41"/>
      <c r="C186" s="60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52"/>
    </row>
    <row r="187" spans="1:23">
      <c r="A187" s="41"/>
      <c r="B187" s="41"/>
      <c r="C187" s="60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52"/>
    </row>
    <row r="188" spans="1:23">
      <c r="A188" s="41"/>
      <c r="B188" s="41"/>
      <c r="C188" s="60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52"/>
    </row>
    <row r="189" spans="1:23">
      <c r="A189" s="41"/>
      <c r="B189" s="41"/>
      <c r="C189" s="60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52"/>
    </row>
    <row r="190" spans="1:23">
      <c r="A190" s="41"/>
      <c r="B190" s="41"/>
      <c r="C190" s="60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52"/>
    </row>
    <row r="191" spans="1:23">
      <c r="A191" s="41"/>
      <c r="B191" s="41"/>
      <c r="C191" s="60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52"/>
    </row>
    <row r="192" spans="1:23">
      <c r="A192" s="41"/>
      <c r="B192" s="41"/>
      <c r="C192" s="60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52"/>
    </row>
    <row r="193" spans="1:23">
      <c r="A193" s="41"/>
      <c r="B193" s="41"/>
      <c r="C193" s="60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52"/>
    </row>
    <row r="194" spans="1:23">
      <c r="A194" s="41"/>
      <c r="B194" s="41"/>
      <c r="C194" s="60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52"/>
    </row>
    <row r="195" spans="1:23">
      <c r="A195" s="41"/>
      <c r="B195" s="41"/>
      <c r="C195" s="6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52"/>
    </row>
    <row r="196" spans="1:23">
      <c r="A196" s="41"/>
      <c r="B196" s="41"/>
      <c r="C196" s="60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52"/>
    </row>
    <row r="197" spans="1:23">
      <c r="A197" s="41"/>
      <c r="B197" s="41"/>
      <c r="C197" s="60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52"/>
    </row>
    <row r="198" spans="1:23">
      <c r="A198" s="41"/>
      <c r="B198" s="41"/>
      <c r="C198" s="60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52"/>
    </row>
    <row r="199" spans="1:23">
      <c r="A199" s="41"/>
      <c r="B199" s="41"/>
      <c r="C199" s="60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52"/>
    </row>
    <row r="200" spans="1:23">
      <c r="A200" s="41"/>
      <c r="B200" s="41"/>
      <c r="C200" s="60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52"/>
    </row>
    <row r="201" spans="1:23">
      <c r="A201" s="41"/>
      <c r="B201" s="41"/>
      <c r="C201" s="60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52"/>
    </row>
    <row r="202" spans="1:23">
      <c r="A202" s="41"/>
      <c r="B202" s="41"/>
      <c r="C202" s="60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52"/>
    </row>
    <row r="203" spans="1:23">
      <c r="A203" s="41"/>
      <c r="B203" s="41"/>
      <c r="C203" s="60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52"/>
    </row>
    <row r="204" spans="1:23">
      <c r="A204" s="41"/>
      <c r="B204" s="41"/>
      <c r="C204" s="60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52"/>
    </row>
    <row r="205" spans="1:23">
      <c r="A205" s="41"/>
      <c r="B205" s="41"/>
      <c r="C205" s="60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52"/>
    </row>
    <row r="206" spans="1:23">
      <c r="A206" s="41"/>
      <c r="B206" s="41"/>
      <c r="C206" s="60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52"/>
    </row>
    <row r="207" spans="1:23">
      <c r="A207" s="41"/>
      <c r="B207" s="41"/>
      <c r="C207" s="60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52"/>
    </row>
    <row r="208" spans="1:23">
      <c r="A208" s="41"/>
      <c r="B208" s="41"/>
      <c r="C208" s="60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52"/>
    </row>
    <row r="209" spans="1:23">
      <c r="A209" s="41"/>
      <c r="B209" s="41"/>
      <c r="C209" s="60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52"/>
    </row>
    <row r="210" spans="1:23">
      <c r="A210" s="41"/>
      <c r="B210" s="41"/>
      <c r="C210" s="60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52"/>
    </row>
    <row r="211" spans="1:23">
      <c r="A211" s="41"/>
      <c r="B211" s="41"/>
      <c r="C211" s="60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52"/>
    </row>
    <row r="212" spans="1:23">
      <c r="A212" s="41"/>
      <c r="B212" s="41"/>
      <c r="C212" s="60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52"/>
    </row>
    <row r="213" spans="1:23">
      <c r="A213" s="41"/>
      <c r="B213" s="41"/>
      <c r="C213" s="60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52"/>
    </row>
    <row r="214" spans="1:23">
      <c r="A214" s="41"/>
      <c r="B214" s="41"/>
      <c r="C214" s="60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52"/>
    </row>
    <row r="215" spans="1:23">
      <c r="A215" s="41"/>
      <c r="B215" s="41"/>
      <c r="C215" s="60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52"/>
    </row>
    <row r="216" spans="1:23">
      <c r="A216" s="41"/>
      <c r="B216" s="41"/>
      <c r="C216" s="60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52"/>
    </row>
    <row r="217" spans="1:23">
      <c r="A217" s="41"/>
      <c r="B217" s="41"/>
      <c r="C217" s="60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52"/>
    </row>
    <row r="218" spans="1:23">
      <c r="A218" s="41"/>
      <c r="B218" s="41"/>
      <c r="C218" s="6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52"/>
    </row>
    <row r="219" spans="1:23">
      <c r="A219" s="41"/>
      <c r="B219" s="41"/>
      <c r="C219" s="60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52"/>
    </row>
    <row r="220" spans="1:23">
      <c r="A220" s="41"/>
      <c r="B220" s="41"/>
      <c r="C220" s="60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52"/>
    </row>
    <row r="221" spans="1:23">
      <c r="A221" s="41"/>
      <c r="B221" s="41"/>
      <c r="C221" s="60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52"/>
    </row>
    <row r="222" spans="1:23">
      <c r="A222" s="41"/>
      <c r="B222" s="41"/>
      <c r="C222" s="60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52"/>
    </row>
    <row r="223" spans="1:23">
      <c r="A223" s="41"/>
      <c r="B223" s="41"/>
      <c r="C223" s="60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52"/>
    </row>
    <row r="224" spans="1:23">
      <c r="A224" s="41"/>
      <c r="B224" s="41"/>
      <c r="C224" s="60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52"/>
    </row>
    <row r="225" spans="1:23">
      <c r="A225" s="41"/>
      <c r="B225" s="41"/>
      <c r="C225" s="60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52"/>
    </row>
    <row r="226" spans="1:23">
      <c r="A226" s="41"/>
      <c r="B226" s="41"/>
      <c r="C226" s="60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52"/>
    </row>
    <row r="227" spans="1:23">
      <c r="A227" s="41"/>
      <c r="B227" s="41"/>
      <c r="C227" s="60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52"/>
    </row>
    <row r="228" spans="1:23">
      <c r="A228" s="41"/>
      <c r="B228" s="41"/>
      <c r="C228" s="60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52"/>
    </row>
    <row r="229" spans="1:23">
      <c r="A229" s="41"/>
      <c r="B229" s="41"/>
      <c r="C229" s="60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52"/>
    </row>
    <row r="230" spans="1:23">
      <c r="A230" s="41"/>
      <c r="B230" s="41"/>
      <c r="C230" s="60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52"/>
    </row>
    <row r="231" spans="1:23">
      <c r="A231" s="41"/>
      <c r="B231" s="41"/>
      <c r="C231" s="60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52"/>
    </row>
    <row r="232" spans="1:23">
      <c r="A232" s="41"/>
      <c r="B232" s="41"/>
      <c r="C232" s="60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52"/>
    </row>
    <row r="233" spans="1:23">
      <c r="A233" s="41"/>
      <c r="B233" s="41"/>
      <c r="C233" s="60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52"/>
    </row>
    <row r="234" spans="1:23">
      <c r="A234" s="41"/>
      <c r="B234" s="41"/>
      <c r="C234" s="60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52"/>
    </row>
    <row r="235" spans="1:23">
      <c r="A235" s="41"/>
      <c r="B235" s="41"/>
      <c r="C235" s="60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52"/>
    </row>
    <row r="236" spans="1:23">
      <c r="A236" s="41"/>
      <c r="B236" s="41"/>
      <c r="C236" s="60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52"/>
    </row>
    <row r="237" spans="1:23">
      <c r="A237" s="41"/>
      <c r="B237" s="41"/>
      <c r="C237" s="60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52"/>
    </row>
    <row r="238" spans="1:23">
      <c r="A238" s="41"/>
      <c r="B238" s="41"/>
      <c r="C238" s="60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52"/>
    </row>
    <row r="239" spans="1:23">
      <c r="A239" s="41"/>
      <c r="B239" s="41"/>
      <c r="C239" s="60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52"/>
    </row>
    <row r="240" spans="1:23">
      <c r="A240" s="41"/>
      <c r="B240" s="41"/>
      <c r="C240" s="60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52"/>
    </row>
    <row r="241" spans="1:23">
      <c r="A241" s="41"/>
      <c r="B241" s="41"/>
      <c r="C241" s="60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52"/>
    </row>
    <row r="242" spans="1:23">
      <c r="A242" s="41"/>
      <c r="B242" s="41"/>
      <c r="C242" s="60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52"/>
    </row>
    <row r="243" spans="1:23">
      <c r="A243" s="41"/>
      <c r="B243" s="41"/>
      <c r="C243" s="60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52"/>
    </row>
    <row r="244" spans="1:23">
      <c r="A244" s="41"/>
      <c r="B244" s="41"/>
      <c r="C244" s="60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52"/>
    </row>
    <row r="245" spans="1:23">
      <c r="A245" s="41"/>
      <c r="B245" s="41"/>
      <c r="C245" s="60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52"/>
    </row>
    <row r="246" spans="1:23">
      <c r="A246" s="41"/>
      <c r="B246" s="41"/>
      <c r="C246" s="60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52"/>
    </row>
    <row r="247" spans="1:23">
      <c r="A247" s="41"/>
      <c r="B247" s="41"/>
      <c r="C247" s="60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52"/>
    </row>
    <row r="248" spans="1:23">
      <c r="A248" s="41"/>
      <c r="B248" s="41"/>
      <c r="C248" s="60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52"/>
    </row>
    <row r="249" spans="1:23">
      <c r="A249" s="41"/>
      <c r="B249" s="41"/>
      <c r="C249" s="60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52"/>
    </row>
    <row r="250" spans="1:23">
      <c r="A250" s="41"/>
      <c r="B250" s="41"/>
      <c r="C250" s="60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52"/>
    </row>
    <row r="251" spans="1:23">
      <c r="A251" s="41"/>
      <c r="B251" s="41"/>
      <c r="C251" s="60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52"/>
    </row>
    <row r="252" spans="1:23">
      <c r="A252" s="41"/>
      <c r="B252" s="41"/>
      <c r="C252" s="60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52"/>
    </row>
    <row r="253" spans="1:23">
      <c r="A253" s="41"/>
      <c r="B253" s="41"/>
      <c r="C253" s="60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52"/>
    </row>
    <row r="254" spans="1:23">
      <c r="A254" s="41"/>
      <c r="B254" s="41"/>
      <c r="C254" s="60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52"/>
    </row>
    <row r="255" spans="1:23">
      <c r="A255" s="41"/>
      <c r="B255" s="41"/>
      <c r="C255" s="60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52"/>
    </row>
    <row r="256" spans="1:23">
      <c r="A256" s="41"/>
      <c r="B256" s="41"/>
      <c r="C256" s="60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52"/>
    </row>
    <row r="257" spans="1:23">
      <c r="A257" s="41"/>
      <c r="B257" s="41"/>
      <c r="C257" s="60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52"/>
    </row>
    <row r="258" spans="1:23">
      <c r="A258" s="41"/>
      <c r="B258" s="41"/>
      <c r="C258" s="60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52"/>
    </row>
    <row r="259" spans="1:23">
      <c r="A259" s="41"/>
      <c r="B259" s="41"/>
      <c r="C259" s="60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52"/>
    </row>
    <row r="260" spans="1:23">
      <c r="A260" s="41"/>
      <c r="B260" s="41"/>
      <c r="C260" s="60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52"/>
    </row>
    <row r="261" spans="1:23">
      <c r="A261" s="41"/>
      <c r="B261" s="41"/>
      <c r="C261" s="60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52"/>
    </row>
    <row r="262" spans="1:23">
      <c r="A262" s="41"/>
      <c r="B262" s="41"/>
      <c r="C262" s="60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52"/>
    </row>
    <row r="263" spans="1:23">
      <c r="A263" s="41"/>
      <c r="B263" s="41"/>
      <c r="C263" s="60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52"/>
    </row>
    <row r="264" spans="1:23">
      <c r="A264" s="41"/>
      <c r="B264" s="41"/>
      <c r="C264" s="60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52"/>
    </row>
    <row r="265" spans="1:23">
      <c r="A265" s="41"/>
      <c r="B265" s="41"/>
      <c r="C265" s="60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52"/>
    </row>
    <row r="266" spans="1:23">
      <c r="A266" s="41"/>
      <c r="B266" s="41"/>
      <c r="C266" s="60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52"/>
    </row>
    <row r="267" spans="1:23">
      <c r="A267" s="41"/>
      <c r="B267" s="41"/>
      <c r="C267" s="60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52"/>
    </row>
    <row r="268" spans="1:23">
      <c r="A268" s="41"/>
      <c r="B268" s="41"/>
      <c r="C268" s="60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52"/>
    </row>
    <row r="269" spans="1:23">
      <c r="A269" s="41"/>
      <c r="B269" s="41"/>
      <c r="C269" s="60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52"/>
    </row>
    <row r="270" spans="1:23">
      <c r="A270" s="41"/>
      <c r="B270" s="41"/>
      <c r="C270" s="60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52"/>
    </row>
    <row r="271" spans="1:23">
      <c r="A271" s="41"/>
      <c r="B271" s="41"/>
      <c r="C271" s="60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52"/>
    </row>
    <row r="272" spans="1:23">
      <c r="A272" s="41"/>
      <c r="B272" s="41"/>
      <c r="C272" s="60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52"/>
    </row>
    <row r="273" spans="1:23">
      <c r="A273" s="41"/>
      <c r="B273" s="41"/>
      <c r="C273" s="60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52"/>
    </row>
    <row r="274" spans="1:23">
      <c r="A274" s="41"/>
      <c r="B274" s="41"/>
      <c r="C274" s="60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52"/>
    </row>
    <row r="275" spans="1:23">
      <c r="A275" s="41"/>
      <c r="B275" s="41"/>
      <c r="C275" s="60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52"/>
    </row>
    <row r="276" spans="1:23">
      <c r="A276" s="41"/>
      <c r="B276" s="41"/>
      <c r="C276" s="60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52"/>
    </row>
    <row r="277" spans="1:23">
      <c r="A277" s="41"/>
      <c r="B277" s="41"/>
      <c r="C277" s="60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52"/>
    </row>
    <row r="278" spans="1:23">
      <c r="A278" s="41"/>
      <c r="B278" s="41"/>
      <c r="C278" s="60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52"/>
    </row>
    <row r="279" spans="1:23">
      <c r="A279" s="41"/>
      <c r="B279" s="41"/>
      <c r="C279" s="60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52"/>
    </row>
    <row r="280" spans="1:23">
      <c r="A280" s="41"/>
      <c r="B280" s="41"/>
      <c r="C280" s="60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52"/>
    </row>
    <row r="281" spans="1:23">
      <c r="A281" s="41"/>
      <c r="B281" s="41"/>
      <c r="C281" s="60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52"/>
    </row>
    <row r="282" spans="1:23">
      <c r="A282" s="41"/>
      <c r="B282" s="41"/>
      <c r="C282" s="60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52"/>
    </row>
    <row r="283" spans="1:23">
      <c r="A283" s="41"/>
      <c r="B283" s="41"/>
      <c r="C283" s="60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52"/>
    </row>
    <row r="284" spans="1:23">
      <c r="A284" s="41"/>
      <c r="B284" s="41"/>
      <c r="C284" s="60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52"/>
    </row>
    <row r="285" spans="1:23">
      <c r="A285" s="41"/>
      <c r="B285" s="41"/>
      <c r="C285" s="60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52"/>
    </row>
    <row r="286" spans="1:23">
      <c r="A286" s="41"/>
      <c r="B286" s="41"/>
      <c r="C286" s="60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52"/>
    </row>
    <row r="287" spans="1:23">
      <c r="A287" s="41"/>
      <c r="B287" s="41"/>
      <c r="C287" s="60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52"/>
    </row>
    <row r="288" spans="1:23">
      <c r="A288" s="41"/>
      <c r="B288" s="41"/>
      <c r="C288" s="60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52"/>
    </row>
    <row r="289" spans="1:23">
      <c r="A289" s="41"/>
      <c r="B289" s="41"/>
      <c r="C289" s="60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52"/>
    </row>
    <row r="290" spans="1:23">
      <c r="A290" s="41"/>
      <c r="B290" s="41"/>
      <c r="C290" s="60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52"/>
    </row>
    <row r="291" spans="1:23">
      <c r="A291" s="41"/>
      <c r="B291" s="41"/>
      <c r="C291" s="60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52"/>
    </row>
    <row r="292" spans="1:23">
      <c r="A292" s="41"/>
      <c r="B292" s="41"/>
      <c r="C292" s="60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52"/>
    </row>
    <row r="293" spans="1:23">
      <c r="A293" s="41"/>
      <c r="B293" s="41"/>
      <c r="C293" s="60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52"/>
    </row>
    <row r="294" spans="1:23">
      <c r="A294" s="41"/>
      <c r="B294" s="41"/>
      <c r="C294" s="60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52"/>
    </row>
    <row r="295" spans="1:23">
      <c r="A295" s="41"/>
      <c r="B295" s="41"/>
      <c r="C295" s="60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52"/>
    </row>
    <row r="296" spans="1:23">
      <c r="A296" s="41"/>
      <c r="B296" s="41"/>
      <c r="C296" s="60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52"/>
    </row>
    <row r="297" spans="1:23">
      <c r="A297" s="41"/>
      <c r="B297" s="41"/>
      <c r="C297" s="60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52"/>
    </row>
    <row r="298" spans="1:23">
      <c r="A298" s="41"/>
      <c r="B298" s="41"/>
      <c r="C298" s="60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52"/>
    </row>
    <row r="299" spans="1:23">
      <c r="A299" s="41"/>
      <c r="B299" s="41"/>
      <c r="C299" s="60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52"/>
    </row>
    <row r="300" spans="1:23">
      <c r="A300" s="41"/>
      <c r="B300" s="41"/>
      <c r="C300" s="60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52"/>
    </row>
    <row r="301" spans="1:23">
      <c r="A301" s="41"/>
      <c r="B301" s="41"/>
      <c r="C301" s="60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52"/>
    </row>
    <row r="302" spans="1:23">
      <c r="A302" s="41"/>
      <c r="B302" s="41"/>
      <c r="C302" s="60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52"/>
    </row>
    <row r="303" spans="1:23">
      <c r="A303" s="41"/>
      <c r="B303" s="41"/>
      <c r="C303" s="60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52"/>
    </row>
    <row r="304" spans="1:23">
      <c r="A304" s="41"/>
      <c r="B304" s="41"/>
      <c r="C304" s="60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52"/>
    </row>
    <row r="305" spans="1:23">
      <c r="A305" s="41"/>
      <c r="B305" s="41"/>
      <c r="C305" s="60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52"/>
    </row>
    <row r="306" spans="1:23">
      <c r="A306" s="41"/>
      <c r="B306" s="41"/>
      <c r="C306" s="60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52"/>
    </row>
    <row r="307" spans="1:23">
      <c r="A307" s="41"/>
      <c r="B307" s="41"/>
      <c r="C307" s="60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52"/>
    </row>
    <row r="308" spans="1:23">
      <c r="A308" s="41"/>
      <c r="B308" s="41"/>
      <c r="C308" s="60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52"/>
    </row>
    <row r="309" spans="1:23">
      <c r="A309" s="41"/>
      <c r="B309" s="41"/>
      <c r="C309" s="60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52"/>
    </row>
    <row r="310" spans="1:23">
      <c r="A310" s="41"/>
      <c r="B310" s="41"/>
      <c r="C310" s="60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52"/>
    </row>
    <row r="311" spans="1:23">
      <c r="A311" s="41"/>
      <c r="B311" s="41"/>
      <c r="C311" s="60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52"/>
    </row>
    <row r="312" spans="1:23">
      <c r="A312" s="41"/>
      <c r="B312" s="41"/>
      <c r="C312" s="60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52"/>
    </row>
    <row r="313" spans="1:23">
      <c r="A313" s="41"/>
      <c r="B313" s="41"/>
      <c r="C313" s="60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52"/>
    </row>
    <row r="314" spans="1:23">
      <c r="A314" s="41"/>
      <c r="B314" s="41"/>
      <c r="C314" s="60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52"/>
    </row>
    <row r="315" spans="1:23">
      <c r="A315" s="41"/>
      <c r="B315" s="41"/>
      <c r="C315" s="60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52"/>
    </row>
    <row r="316" spans="1:23">
      <c r="A316" s="41"/>
      <c r="B316" s="41"/>
      <c r="C316" s="60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52"/>
    </row>
    <row r="317" spans="1:23">
      <c r="A317" s="41"/>
      <c r="B317" s="41"/>
      <c r="C317" s="60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52"/>
    </row>
    <row r="318" spans="1:23">
      <c r="A318" s="41"/>
      <c r="B318" s="41"/>
      <c r="C318" s="60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52"/>
    </row>
    <row r="319" spans="1:23">
      <c r="A319" s="41"/>
      <c r="B319" s="41"/>
      <c r="C319" s="60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52"/>
    </row>
    <row r="320" spans="1:23">
      <c r="A320" s="41"/>
      <c r="B320" s="41"/>
      <c r="C320" s="60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52"/>
    </row>
    <row r="321" spans="1:23">
      <c r="A321" s="41"/>
      <c r="B321" s="41"/>
      <c r="C321" s="60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52"/>
    </row>
    <row r="322" spans="1:23">
      <c r="A322" s="41"/>
      <c r="B322" s="41"/>
      <c r="C322" s="60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52"/>
    </row>
    <row r="323" spans="1:23">
      <c r="A323" s="41"/>
      <c r="B323" s="41"/>
      <c r="C323" s="60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52"/>
    </row>
    <row r="324" spans="1:23">
      <c r="A324" s="41"/>
      <c r="B324" s="41"/>
      <c r="C324" s="60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52"/>
    </row>
    <row r="325" spans="1:23">
      <c r="A325" s="41"/>
      <c r="B325" s="41"/>
      <c r="C325" s="60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52"/>
    </row>
    <row r="326" spans="1:23">
      <c r="A326" s="41"/>
      <c r="B326" s="41"/>
      <c r="C326" s="60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52"/>
    </row>
    <row r="327" spans="1:23">
      <c r="A327" s="41"/>
      <c r="B327" s="41"/>
      <c r="C327" s="60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52"/>
    </row>
    <row r="328" spans="1:23">
      <c r="A328" s="41"/>
      <c r="B328" s="41"/>
      <c r="C328" s="60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52"/>
    </row>
    <row r="329" spans="1:23">
      <c r="A329" s="41"/>
      <c r="B329" s="41"/>
      <c r="C329" s="60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52"/>
    </row>
    <row r="330" spans="1:23">
      <c r="A330" s="41"/>
      <c r="B330" s="41"/>
      <c r="C330" s="60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52"/>
    </row>
    <row r="331" spans="1:23">
      <c r="A331" s="41"/>
      <c r="B331" s="41"/>
      <c r="C331" s="60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52"/>
    </row>
    <row r="332" spans="1:23">
      <c r="A332" s="41"/>
      <c r="B332" s="41"/>
      <c r="C332" s="60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52"/>
    </row>
    <row r="333" spans="1:23">
      <c r="A333" s="41"/>
      <c r="B333" s="41"/>
      <c r="C333" s="60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52"/>
    </row>
    <row r="334" spans="1:23">
      <c r="A334" s="41"/>
      <c r="B334" s="41"/>
      <c r="C334" s="60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52"/>
    </row>
    <row r="335" spans="1:23">
      <c r="A335" s="41"/>
      <c r="B335" s="41"/>
      <c r="C335" s="60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52"/>
    </row>
    <row r="336" spans="1:23">
      <c r="A336" s="41"/>
      <c r="B336" s="41"/>
      <c r="C336" s="60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52"/>
    </row>
    <row r="337" spans="1:23">
      <c r="A337" s="41"/>
      <c r="B337" s="41"/>
      <c r="C337" s="60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52"/>
    </row>
    <row r="338" spans="1:23">
      <c r="A338" s="41"/>
      <c r="B338" s="41"/>
      <c r="C338" s="60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52"/>
    </row>
    <row r="339" spans="1:23">
      <c r="A339" s="41"/>
      <c r="B339" s="41"/>
      <c r="C339" s="60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52"/>
    </row>
    <row r="340" spans="1:23">
      <c r="A340" s="41"/>
      <c r="B340" s="41"/>
      <c r="C340" s="60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52"/>
    </row>
    <row r="341" spans="1:23">
      <c r="A341" s="41"/>
      <c r="B341" s="41"/>
      <c r="C341" s="60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52"/>
    </row>
    <row r="342" spans="1:23">
      <c r="A342" s="41"/>
      <c r="B342" s="41"/>
      <c r="C342" s="60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52"/>
    </row>
    <row r="343" spans="1:23">
      <c r="A343" s="41"/>
      <c r="B343" s="41"/>
      <c r="C343" s="60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52"/>
    </row>
    <row r="344" spans="1:23">
      <c r="A344" s="41"/>
      <c r="B344" s="41"/>
      <c r="C344" s="60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52"/>
    </row>
    <row r="345" spans="1:23">
      <c r="A345" s="41"/>
      <c r="B345" s="41"/>
      <c r="C345" s="60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52"/>
    </row>
    <row r="346" spans="1:23">
      <c r="A346" s="41"/>
      <c r="B346" s="41"/>
      <c r="C346" s="60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52"/>
    </row>
    <row r="347" spans="1:23">
      <c r="A347" s="41"/>
      <c r="B347" s="41"/>
      <c r="C347" s="60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52"/>
    </row>
    <row r="348" spans="1:23">
      <c r="A348" s="41"/>
      <c r="B348" s="41"/>
      <c r="C348" s="60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52"/>
    </row>
    <row r="349" spans="1:23">
      <c r="A349" s="41"/>
      <c r="B349" s="41"/>
      <c r="C349" s="60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52"/>
    </row>
    <row r="350" spans="1:23">
      <c r="A350" s="41"/>
      <c r="B350" s="41"/>
      <c r="C350" s="60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52"/>
    </row>
    <row r="351" spans="1:23">
      <c r="A351" s="41"/>
      <c r="B351" s="41"/>
      <c r="C351" s="60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52"/>
    </row>
    <row r="352" spans="1:23">
      <c r="A352" s="41"/>
      <c r="B352" s="41"/>
      <c r="C352" s="60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52"/>
    </row>
    <row r="353" spans="1:23">
      <c r="A353" s="41"/>
      <c r="B353" s="41"/>
      <c r="C353" s="60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52"/>
    </row>
    <row r="354" spans="1:23">
      <c r="A354" s="41"/>
      <c r="B354" s="41"/>
      <c r="C354" s="60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52"/>
    </row>
    <row r="355" spans="1:23">
      <c r="A355" s="41"/>
      <c r="B355" s="41"/>
      <c r="C355" s="60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52"/>
    </row>
    <row r="356" spans="1:23">
      <c r="A356" s="41"/>
      <c r="B356" s="41"/>
      <c r="C356" s="60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52"/>
    </row>
    <row r="357" spans="1:23">
      <c r="A357" s="41"/>
      <c r="B357" s="41"/>
      <c r="C357" s="60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52"/>
    </row>
    <row r="358" spans="1:23">
      <c r="A358" s="41"/>
      <c r="B358" s="41"/>
      <c r="C358" s="60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52"/>
    </row>
    <row r="359" spans="1:23">
      <c r="A359" s="41"/>
      <c r="B359" s="41"/>
      <c r="C359" s="60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52"/>
    </row>
    <row r="360" spans="1:23">
      <c r="A360" s="41"/>
      <c r="B360" s="41"/>
      <c r="C360" s="60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52"/>
    </row>
    <row r="361" spans="1:23">
      <c r="A361" s="41"/>
      <c r="B361" s="41"/>
      <c r="C361" s="60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52"/>
    </row>
    <row r="362" spans="1:23">
      <c r="A362" s="41"/>
      <c r="B362" s="41"/>
      <c r="C362" s="60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52"/>
    </row>
    <row r="363" spans="1:23">
      <c r="A363" s="41"/>
      <c r="B363" s="41"/>
      <c r="C363" s="60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52"/>
    </row>
    <row r="364" spans="1:23">
      <c r="A364" s="41"/>
      <c r="B364" s="41"/>
      <c r="C364" s="60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52"/>
    </row>
    <row r="365" spans="1:23">
      <c r="A365" s="41"/>
      <c r="B365" s="41"/>
      <c r="C365" s="60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52"/>
    </row>
    <row r="366" spans="1:23">
      <c r="A366" s="41"/>
      <c r="B366" s="41"/>
      <c r="C366" s="60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52"/>
    </row>
    <row r="367" spans="1:23">
      <c r="A367" s="41"/>
      <c r="B367" s="41"/>
      <c r="C367" s="60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52"/>
    </row>
    <row r="368" spans="1:23">
      <c r="A368" s="41"/>
      <c r="B368" s="41"/>
      <c r="C368" s="60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52"/>
    </row>
    <row r="369" spans="1:23">
      <c r="A369" s="41"/>
      <c r="B369" s="41"/>
      <c r="C369" s="60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52"/>
    </row>
    <row r="370" spans="1:23">
      <c r="A370" s="41"/>
      <c r="B370" s="41"/>
      <c r="C370" s="60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52"/>
    </row>
    <row r="371" spans="1:23">
      <c r="A371" s="41"/>
      <c r="B371" s="41"/>
      <c r="C371" s="60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52"/>
    </row>
    <row r="372" spans="1:23">
      <c r="A372" s="41"/>
      <c r="B372" s="41"/>
      <c r="C372" s="60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52"/>
    </row>
    <row r="373" spans="1:23">
      <c r="A373" s="41"/>
      <c r="B373" s="41"/>
      <c r="C373" s="60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52"/>
    </row>
    <row r="374" spans="1:23">
      <c r="A374" s="41"/>
      <c r="B374" s="41"/>
      <c r="C374" s="60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52"/>
    </row>
    <row r="375" spans="1:23">
      <c r="A375" s="41"/>
      <c r="B375" s="41"/>
      <c r="C375" s="60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52"/>
    </row>
    <row r="376" spans="1:23">
      <c r="A376" s="41"/>
      <c r="B376" s="41"/>
      <c r="C376" s="60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52"/>
    </row>
    <row r="377" spans="1:23">
      <c r="A377" s="41"/>
      <c r="B377" s="41"/>
      <c r="C377" s="60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52"/>
    </row>
    <row r="378" spans="1:23">
      <c r="A378" s="41"/>
      <c r="B378" s="41"/>
      <c r="C378" s="60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52"/>
    </row>
    <row r="379" spans="1:23">
      <c r="A379" s="41"/>
      <c r="B379" s="41"/>
      <c r="C379" s="60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52"/>
    </row>
    <row r="380" spans="1:23">
      <c r="A380" s="41"/>
      <c r="B380" s="41"/>
      <c r="C380" s="60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52"/>
    </row>
    <row r="381" spans="1:23">
      <c r="A381" s="41"/>
      <c r="B381" s="41"/>
      <c r="C381" s="60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52"/>
    </row>
    <row r="382" spans="1:23">
      <c r="A382" s="41"/>
      <c r="B382" s="41"/>
      <c r="C382" s="60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52"/>
    </row>
    <row r="383" spans="1:23">
      <c r="A383" s="41"/>
      <c r="B383" s="41"/>
      <c r="C383" s="60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52"/>
    </row>
    <row r="384" spans="1:23">
      <c r="A384" s="41"/>
      <c r="B384" s="41"/>
      <c r="C384" s="60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52"/>
    </row>
    <row r="385" spans="1:23">
      <c r="A385" s="41"/>
      <c r="B385" s="41"/>
      <c r="C385" s="60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52"/>
    </row>
    <row r="386" spans="1:23">
      <c r="A386" s="41"/>
      <c r="B386" s="41"/>
      <c r="C386" s="60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52"/>
    </row>
    <row r="387" spans="1:23">
      <c r="A387" s="41"/>
      <c r="B387" s="41"/>
      <c r="C387" s="60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52"/>
    </row>
    <row r="388" spans="1:23">
      <c r="A388" s="41"/>
      <c r="B388" s="41"/>
      <c r="C388" s="60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52"/>
    </row>
    <row r="389" spans="1:23">
      <c r="A389" s="41"/>
      <c r="B389" s="41"/>
      <c r="C389" s="60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52"/>
    </row>
    <row r="390" spans="1:23">
      <c r="A390" s="41"/>
      <c r="B390" s="41"/>
      <c r="C390" s="60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52"/>
    </row>
    <row r="391" spans="1:23">
      <c r="A391" s="41"/>
      <c r="B391" s="41"/>
      <c r="C391" s="60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52"/>
    </row>
    <row r="392" spans="1:23">
      <c r="A392" s="41"/>
      <c r="B392" s="41"/>
      <c r="C392" s="60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52"/>
    </row>
    <row r="393" spans="1:23">
      <c r="A393" s="41"/>
      <c r="B393" s="41"/>
      <c r="C393" s="60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52"/>
    </row>
    <row r="394" spans="1:23">
      <c r="A394" s="41"/>
      <c r="B394" s="41"/>
      <c r="C394" s="60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52"/>
    </row>
    <row r="395" spans="1:23">
      <c r="A395" s="41"/>
      <c r="B395" s="41"/>
      <c r="C395" s="60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52"/>
    </row>
    <row r="396" spans="1:23">
      <c r="A396" s="41"/>
      <c r="B396" s="41"/>
      <c r="C396" s="60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52"/>
    </row>
    <row r="397" spans="1:23">
      <c r="A397" s="41"/>
      <c r="B397" s="41"/>
      <c r="C397" s="60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52"/>
    </row>
    <row r="398" spans="1:23">
      <c r="A398" s="41"/>
      <c r="B398" s="41"/>
      <c r="C398" s="60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52"/>
    </row>
    <row r="399" spans="1:23">
      <c r="A399" s="41"/>
      <c r="B399" s="41"/>
      <c r="C399" s="60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52"/>
    </row>
    <row r="400" spans="1:23">
      <c r="A400" s="41"/>
      <c r="B400" s="41"/>
      <c r="C400" s="60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52"/>
    </row>
    <row r="401" spans="1:23">
      <c r="A401" s="41"/>
      <c r="B401" s="41"/>
      <c r="C401" s="60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52"/>
    </row>
    <row r="402" spans="1:23">
      <c r="A402" s="41"/>
      <c r="B402" s="41"/>
      <c r="C402" s="60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52"/>
    </row>
    <row r="403" spans="1:23">
      <c r="A403" s="41"/>
      <c r="B403" s="41"/>
      <c r="C403" s="60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52"/>
    </row>
    <row r="404" spans="1:23">
      <c r="A404" s="41"/>
      <c r="B404" s="41"/>
      <c r="C404" s="60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52"/>
    </row>
    <row r="405" spans="1:23">
      <c r="A405" s="41"/>
      <c r="B405" s="41"/>
      <c r="C405" s="60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52"/>
    </row>
    <row r="406" spans="1:23">
      <c r="A406" s="41"/>
      <c r="B406" s="41"/>
      <c r="C406" s="60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52"/>
    </row>
    <row r="407" spans="1:23">
      <c r="A407" s="41"/>
      <c r="B407" s="41"/>
      <c r="C407" s="60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52"/>
    </row>
    <row r="408" spans="1:23">
      <c r="A408" s="41"/>
      <c r="B408" s="41"/>
      <c r="C408" s="60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52"/>
    </row>
    <row r="409" spans="1:23">
      <c r="A409" s="41"/>
      <c r="B409" s="41"/>
      <c r="C409" s="60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52"/>
    </row>
    <row r="410" spans="1:23">
      <c r="A410" s="41"/>
      <c r="B410" s="41"/>
      <c r="C410" s="60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52"/>
    </row>
    <row r="411" spans="1:23">
      <c r="A411" s="41"/>
      <c r="B411" s="41"/>
      <c r="C411" s="60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52"/>
    </row>
    <row r="412" spans="1:23">
      <c r="A412" s="41"/>
      <c r="B412" s="41"/>
      <c r="C412" s="60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52"/>
    </row>
    <row r="413" spans="1:23">
      <c r="A413" s="41"/>
      <c r="B413" s="41"/>
      <c r="C413" s="60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52"/>
    </row>
    <row r="414" spans="1:23">
      <c r="A414" s="41"/>
      <c r="B414" s="41"/>
      <c r="C414" s="60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52"/>
    </row>
    <row r="415" spans="1:23">
      <c r="A415" s="41"/>
      <c r="B415" s="41"/>
      <c r="C415" s="60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52"/>
    </row>
    <row r="416" spans="1:23">
      <c r="A416" s="41"/>
      <c r="B416" s="41"/>
      <c r="C416" s="60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52"/>
    </row>
    <row r="417" spans="1:23">
      <c r="A417" s="41"/>
      <c r="B417" s="41"/>
      <c r="C417" s="60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52"/>
    </row>
    <row r="418" spans="1:23">
      <c r="A418" s="41"/>
      <c r="B418" s="41"/>
      <c r="C418" s="60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52"/>
    </row>
    <row r="419" spans="1:23">
      <c r="A419" s="41"/>
      <c r="B419" s="41"/>
      <c r="C419" s="60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52"/>
    </row>
    <row r="420" spans="1:23">
      <c r="A420" s="41"/>
      <c r="B420" s="41"/>
      <c r="C420" s="60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52"/>
    </row>
    <row r="421" spans="1:23">
      <c r="A421" s="41"/>
      <c r="B421" s="41"/>
      <c r="C421" s="60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52"/>
    </row>
    <row r="422" spans="1:23">
      <c r="A422" s="41"/>
      <c r="B422" s="41"/>
      <c r="C422" s="60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52"/>
    </row>
    <row r="423" spans="1:23">
      <c r="A423" s="41"/>
      <c r="B423" s="41"/>
      <c r="C423" s="60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52"/>
    </row>
    <row r="424" spans="1:23">
      <c r="A424" s="41"/>
      <c r="B424" s="41"/>
      <c r="C424" s="60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52"/>
    </row>
    <row r="425" spans="1:23">
      <c r="A425" s="41"/>
      <c r="B425" s="41"/>
      <c r="C425" s="60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52"/>
    </row>
    <row r="426" spans="1:23">
      <c r="A426" s="41"/>
      <c r="B426" s="41"/>
      <c r="C426" s="60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52"/>
    </row>
    <row r="427" spans="1:23">
      <c r="A427" s="41"/>
      <c r="B427" s="41"/>
      <c r="C427" s="60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52"/>
    </row>
    <row r="428" spans="1:23">
      <c r="A428" s="41"/>
      <c r="B428" s="41"/>
      <c r="C428" s="60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52"/>
    </row>
    <row r="429" spans="1:23">
      <c r="A429" s="41"/>
      <c r="B429" s="41"/>
      <c r="C429" s="60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52"/>
    </row>
    <row r="430" spans="1:23">
      <c r="A430" s="41"/>
      <c r="B430" s="41"/>
      <c r="C430" s="60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52"/>
    </row>
    <row r="431" spans="1:23">
      <c r="A431" s="41"/>
      <c r="B431" s="41"/>
      <c r="C431" s="60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52"/>
    </row>
    <row r="432" spans="1:23">
      <c r="A432" s="41"/>
      <c r="B432" s="41"/>
      <c r="C432" s="60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52"/>
    </row>
    <row r="433" spans="1:23">
      <c r="A433" s="41"/>
      <c r="B433" s="41"/>
      <c r="C433" s="60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52"/>
    </row>
    <row r="434" spans="1:23">
      <c r="A434" s="41"/>
      <c r="B434" s="41"/>
      <c r="C434" s="60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52"/>
    </row>
    <row r="435" spans="1:23">
      <c r="A435" s="41"/>
      <c r="B435" s="41"/>
      <c r="C435" s="60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52"/>
    </row>
    <row r="436" spans="1:23">
      <c r="A436" s="41"/>
      <c r="B436" s="41"/>
      <c r="C436" s="60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52"/>
    </row>
    <row r="437" spans="1:23">
      <c r="A437" s="41"/>
      <c r="B437" s="41"/>
      <c r="C437" s="60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52"/>
    </row>
    <row r="438" spans="1:23">
      <c r="A438" s="41"/>
      <c r="B438" s="41"/>
      <c r="C438" s="60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52"/>
    </row>
    <row r="439" spans="1:23">
      <c r="A439" s="41"/>
      <c r="B439" s="41"/>
      <c r="C439" s="60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52"/>
    </row>
    <row r="440" spans="1:23">
      <c r="A440" s="41"/>
      <c r="B440" s="41"/>
      <c r="C440" s="60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52"/>
    </row>
    <row r="441" spans="1:23">
      <c r="A441" s="41"/>
      <c r="B441" s="41"/>
      <c r="C441" s="60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52"/>
    </row>
    <row r="442" spans="1:23">
      <c r="A442" s="41"/>
      <c r="B442" s="41"/>
      <c r="C442" s="60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52"/>
    </row>
  </sheetData>
  <autoFilter ref="A59:K63">
    <extLst/>
  </autoFilter>
  <mergeCells count="49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C19:V19"/>
    <mergeCell ref="D20:F20"/>
    <mergeCell ref="G20:I20"/>
    <mergeCell ref="K20:N20"/>
    <mergeCell ref="O20:P20"/>
    <mergeCell ref="R20:S20"/>
    <mergeCell ref="T20:U20"/>
    <mergeCell ref="A50:E50"/>
    <mergeCell ref="A51:E51"/>
    <mergeCell ref="A52:E52"/>
    <mergeCell ref="A53:E53"/>
    <mergeCell ref="A54:E54"/>
    <mergeCell ref="A55:E55"/>
    <mergeCell ref="A56:E56"/>
    <mergeCell ref="A58:K58"/>
    <mergeCell ref="A59:E59"/>
    <mergeCell ref="A60:E60"/>
    <mergeCell ref="A61:E61"/>
    <mergeCell ref="L61:O61"/>
    <mergeCell ref="A62:E62"/>
    <mergeCell ref="A63:H63"/>
    <mergeCell ref="A65:O65"/>
    <mergeCell ref="A66:K66"/>
    <mergeCell ref="A67:K67"/>
    <mergeCell ref="A69:H69"/>
    <mergeCell ref="D73:F73"/>
    <mergeCell ref="I73:L73"/>
    <mergeCell ref="D74:F74"/>
    <mergeCell ref="I74:L74"/>
    <mergeCell ref="A19:A21"/>
    <mergeCell ref="B20:B21"/>
    <mergeCell ref="C20:C21"/>
    <mergeCell ref="V20:V21"/>
  </mergeCells>
  <pageMargins left="0.511805555555556" right="0.511805555555556" top="0.634722222222222" bottom="0.7875" header="0.511811023622047" footer="0.315277777777778"/>
  <pageSetup paperSize="9" scale="41" fitToHeight="0" orientation="landscape" horizontalDpi="300" verticalDpi="300"/>
  <headerFooter>
    <oddFooter>&amp;LÁrea Responsável: SUPECC/SGI/SES&amp;RPág &amp;P de &amp;N -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LibreOffice/7.6.3.2$Windows_X86_64 LibreOffice_project/29d686fea9f6705b262d369fede658f824154cc0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HOSP. LUZIÂNIA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fabianarossi</cp:lastModifiedBy>
  <cp:revision>57</cp:revision>
  <dcterms:created xsi:type="dcterms:W3CDTF">2025-01-20T14:26:00Z</dcterms:created>
  <dcterms:modified xsi:type="dcterms:W3CDTF">2025-12-03T20:12:15Z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291297642AB64663AA23C936CD38E254_12</vt:lpwstr>
  </property>
  <property fmtid="{D5CDD505-2E9C-101B-9397-08002B2CF9AE}" pid="3" name="KSOProductBuildVer">
    <vt:lpwstr>1046-12.2.0.13306</vt:lpwstr>
  </property>
</Properties>
</file>