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10" tabRatio="500"/>
  </bookViews>
  <sheets>
    <sheet name="HOSP. LUZIÂNIA" sheetId="1" r:id="rId1"/>
  </sheets>
  <definedNames>
    <definedName name="_xlnm._FilterDatabase" localSheetId="0" hidden="1">'HOSP. LUZIÂNIA'!$A$62:$K$66</definedName>
    <definedName name="_xlnm.Print_Area" localSheetId="0">'HOSP. LUZIÂNIA'!$A$1:$V$78</definedName>
    <definedName name="_xlnm.Print_Titles" localSheetId="0">'HOSP. LUZIÂNIA'!$61:$62</definedName>
  </definedNames>
  <calcPr calcId="144525"/>
</workbook>
</file>

<file path=xl/sharedStrings.xml><?xml version="1.0" encoding="utf-8"?>
<sst xmlns="http://schemas.openxmlformats.org/spreadsheetml/2006/main" count="70" uniqueCount="53">
  <si>
    <t>Relatório Resumido da Execução Orçamentária e Financeira por Contrato de Gestão</t>
  </si>
  <si>
    <t>Mês/Ano: JANEIRO A OUTUBRO/2025</t>
  </si>
  <si>
    <t>Órgão Contratante: SECRETARIA DE ESTADO DA SAÚDE – SES/GO.</t>
  </si>
  <si>
    <t>CNPJ:02.529.964/0001-57</t>
  </si>
  <si>
    <t>Organização Social Contratada : INSTITUTO PATRIS</t>
  </si>
  <si>
    <t>CNPJ: 37.678.845/0001-40</t>
  </si>
  <si>
    <t>Unidade Gerida: HOSPITAL ESTADUAL DE LUZIÂNIA</t>
  </si>
  <si>
    <t>Contrato de Gestão nº:45/2022  - SES  e 1º Termo Aditivo; 18º APOSTILAMENTO; 19º APOSTILAMENTO; 20º APOSTILAMENTO; 21º APOSTILAMENTO; 22º APOSTILAMENTO; 23º APOSTILAMENTO; 24º APOSTILAMENTO; 25º APOSTILAMENTO; 26º APOSTILAMENTO; 27º APOSTILAMENTO</t>
  </si>
  <si>
    <t>Vigência do Contrato de Gestão - Início: 13/06/2022   Término 12/06/2026 E 1° TERMO ADITIVO: 01/10/2024 A 12/06/2026; 2º TERMO ADITIVO</t>
  </si>
  <si>
    <t>Previsão de Repasse Mensal do Contrato de Gestão/ADITIVO - Custeio : R$ 4.725.799,40 E 1° TERMO ADITIVO: R$ 527.601,42      Processo nº: 202100010000417</t>
  </si>
  <si>
    <t xml:space="preserve">Previsão de Repasse Mensal do Contrato de Gestão/ADITIVO - Investimentos : R$ Processo nº:
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</si>
  <si>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</si>
  <si>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</si>
  <si>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</si>
  <si>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</si>
  <si>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</si>
  <si>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</si>
  <si>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</si>
  <si>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</si>
  <si>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</t>
  </si>
  <si>
    <t>7. Guias de Receita (Devolução de Recursos de Exercícios Anteriores)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</si>
  <si>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</si>
  <si>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</si>
  <si>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 = 5 + 8 + 9</t>
  </si>
  <si>
    <t>Custeio</t>
  </si>
  <si>
    <t>Investimentos</t>
  </si>
  <si>
    <t>Repasses Adicionais (Ver Legenda)</t>
  </si>
  <si>
    <t>Referência/Parcela</t>
  </si>
  <si>
    <t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</si>
  <si>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</si>
  <si>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</si>
  <si>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</si>
  <si>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>Mandados Judiciais .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</si>
  <si>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</si>
  <si>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</si>
  <si>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</si>
  <si>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</si>
  <si>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</si>
  <si>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</si>
  <si>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</si>
  <si>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>Competência do DESPESA (mês/ano)</t>
  </si>
  <si>
    <t xml:space="preserve">Período da APLICAÇÃO da Glosa (mês/ano)- </t>
  </si>
  <si>
    <t>Área Responsável</t>
  </si>
  <si>
    <t>*Valor Provisionado para Ajuste Posterior</t>
  </si>
  <si>
    <t>93.099,27</t>
  </si>
  <si>
    <t>3.3.50.85.02</t>
  </si>
  <si>
    <t>SES/CGC/SUPECC-19837</t>
  </si>
  <si>
    <t>Total Geral</t>
  </si>
  <si>
    <t xml:space="preserve">* Glosa aplicada com valor estimado - ajuste será realizado posteriormente, quando informado pela SES/CGC-19837. </t>
  </si>
  <si>
    <t xml:space="preserve">Nota Explicativa:   </t>
  </si>
  <si>
    <r>
      <rPr>
        <b/>
        <sz val="10"/>
        <color rgb="FF000000"/>
        <rFont val="Calibri"/>
        <charset val="1"/>
      </rPr>
      <t>Valor Estimado no Contrato de Gestão = Custeio  (R$ 5.253.400,82) + Apostilamento (Jan/25 - R$ 364.875,76; Fev/25 - R$ 375.094,88; mar/25 - R$ 372.113,01; abr/25 – R$ 373.918,69; mai/25 - R$ 367.322,81; jun/25 - R$ 358.335,07; jul/25 - R$ 352.916,52; ago/25 - R$ 350.406,63; set/25 – R$ 351.184,41;</t>
    </r>
    <r>
      <rPr>
        <b/>
        <sz val="10"/>
        <color rgb="FFC9211E"/>
        <rFont val="Calibri"/>
        <charset val="1"/>
      </rPr>
      <t xml:space="preserve"> </t>
    </r>
    <r>
      <rPr>
        <b/>
        <sz val="10"/>
        <color rgb="FF000000"/>
        <rFont val="Calibri"/>
        <charset val="1"/>
      </rPr>
      <t xml:space="preserve">out/25 – R$ 364.394,07).
1. Valor Mensal Estimado no Contrato de Gestão - Custeio = Custeio + Apostilamento.
3. Valor informado pela área técnica - GFIN.
4. Valor Provisionado conforme Solicitação de Liquidação e Pagamento SEI Nº Jan/25 69062383; Fev/25 69919848; Mar/25 70873153; abr/25 72127655; mai/25 73584492; jun/25 74668098; jul/25 76144607; ago/25 77298770; set/25 78516847; out/25 80002011.
9. Pagamentos de Despesas de Exercícios Anteriores – DEA:
 - Repasse financeiro ao Hospital Estadual de Luziânia para pagamento do Piso Nacional da Enfermagem. Portaria GM/MS nº 6.272/2024. Contrato de Gestão nº 45/2022.
    17º Apostilamento SEI Nº 71187669 - REF.: Dezembro/2024...................R$ 363.295,13 
 - Repasse referente ao Custeio - Referência: dezembro/2024 Ordem de Pagamento 2025.2850.066.00062.001........R$ 142.939,64 (68965718);
                                                            Referência: dezembro/2024 Ordem de Pagamento 2025.2850.066.00062.002........R$ 32.860,25 (Fundo Rescisório) (68965718); </t>
    </r>
  </si>
  <si>
    <t>2. Empenhos Anulados:                                                                                                                                                                                                                                                                                                                                                             Janeiro: Custeio R$ 1.193.899,53 Anulação de Empenho 2025.2850.068.00025.001                                                                                                                                                                                                                                             Abril: Custeio R$ 6.482.705,79 Anulação de Empenho 2025.2850.066.00151.001                                                                                                                                                                                                                                                 Maio: Custeio R$ 1.055.202,84 Anulação de Empenho 2025.2850.068.00065.001                                                                                                                                                                                                                                                            Custeio R$ 2.110.405,68 Anulação de Empenho 2025.2850.066.00150.001                                                                                                                                                                                                                                                 Agosto: Custeio R$ 1.055.202,84 Anulação de Empenho 2025.2850.068.00085.001                                                                                                                                                                                                                                                            Custeio R$ 11,00 Anulação de Empenho 2025.2850.068.00080.001                                                                                                                                                                                                                                                                          Custeio R$ 7.063.788,72 Anulação de Empenho 2025.2850.068.00075.001                                                                                                                                                                                                                                             Setembro: Custeio R$ 0,01 Anulação de Empenho 2025.2850.066.00099.001                                                                                                                                                                                                                                                                            Custeio R$ 0,07 Anulação de Empenho 2025.2850.066.00048.001                                                                                                                                                                                                                                                       Outubro: Custeio R$ 324.000,00 Anulação de Empenho 2025.2850.066.00188.001</t>
  </si>
  <si>
    <t>Fonte: Contratos de Gestão e Aditivos contidos no processo e Portal Transparência: saude.go.gov.br  e Sistema SIOFINET - Portal.go.gov.br.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</si>
</sst>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176" formatCode="_-* #,##0.00_-;\-* #,##0.00_-;_-* \-??_-;_-@_-"/>
    <numFmt numFmtId="177" formatCode="_-&quot;R$&quot;* #,##0.00_-;\-&quot;R$&quot;* #,##0.00_-;_-&quot;R$&quot;* &quot;-&quot;??_-;_-@_-"/>
    <numFmt numFmtId="178" formatCode="_-* #,##0_-;\-* #,##0_-;_-* &quot;-&quot;_-;_-@_-"/>
    <numFmt numFmtId="179" formatCode="_-* #,##0.00_-;\-* #,##0.00_-;_-* &quot;-&quot;??_-;_-@_-"/>
    <numFmt numFmtId="180" formatCode="[$R$-416]\ #,##0.00;[Red]\-[$R$-416]\ #,##0.00"/>
    <numFmt numFmtId="181" formatCode="[$-416]mmm\-yy;@"/>
  </numFmts>
  <fonts count="35">
    <font>
      <sz val="11"/>
      <color rgb="FF000000"/>
      <name val="Calibri"/>
      <charset val="1"/>
    </font>
    <font>
      <sz val="11"/>
      <color theme="0"/>
      <name val="Calibri"/>
      <charset val="1"/>
    </font>
    <font>
      <b/>
      <sz val="20"/>
      <color rgb="FFFFFFFF"/>
      <name val="Arial"/>
      <charset val="1"/>
    </font>
    <font>
      <sz val="10"/>
      <color rgb="FF000000"/>
      <name val="Calibri"/>
      <charset val="1"/>
    </font>
    <font>
      <b/>
      <sz val="10"/>
      <color rgb="FFFFFFFF"/>
      <name val="Calibri"/>
      <charset val="1"/>
    </font>
    <font>
      <b/>
      <sz val="10"/>
      <color rgb="FF000000"/>
      <name val="Calibri"/>
      <charset val="1"/>
    </font>
    <font>
      <sz val="10"/>
      <color rgb="FF333333"/>
      <name val="Arial"/>
      <charset val="1"/>
    </font>
    <font>
      <sz val="10"/>
      <color rgb="FFC9211E"/>
      <name val="Calibri"/>
      <charset val="1"/>
    </font>
    <font>
      <sz val="10"/>
      <name val="Arial"/>
      <charset val="1"/>
    </font>
    <font>
      <sz val="10"/>
      <name val="Calibri"/>
      <charset val="1"/>
    </font>
    <font>
      <sz val="8"/>
      <color rgb="FF000000"/>
      <name val="Calibri"/>
      <charset val="1"/>
    </font>
    <font>
      <sz val="8"/>
      <color theme="0"/>
      <name val="Calibri"/>
      <charset val="1"/>
    </font>
    <font>
      <sz val="10"/>
      <color theme="0"/>
      <name val="Calibri"/>
      <charset val="1"/>
    </font>
    <font>
      <sz val="10"/>
      <name val="Arial"/>
      <charset val="13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0"/>
      <color theme="1"/>
      <name val="Calibri"/>
      <charset val="134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b/>
      <sz val="10"/>
      <color rgb="FFC9211E"/>
      <name val="Calibri"/>
      <charset val="1"/>
    </font>
  </fonts>
  <fills count="37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rgb="FFD8D8D8"/>
        <bgColor rgb="FFD9E2F3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176" fontId="0" fillId="0" borderId="0" applyBorder="0" applyProtection="0"/>
    <xf numFmtId="177" fontId="13" fillId="0" borderId="0" applyBorder="0" applyAlignment="0" applyProtection="0"/>
    <xf numFmtId="9" fontId="13" fillId="0" borderId="0" applyBorder="0" applyAlignment="0" applyProtection="0"/>
    <xf numFmtId="178" fontId="13" fillId="0" borderId="0" applyBorder="0" applyAlignment="0" applyProtection="0"/>
    <xf numFmtId="179" fontId="13" fillId="0" borderId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6" borderId="8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7" borderId="11" applyNumberFormat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25" fillId="8" borderId="11" applyNumberFormat="0" applyAlignment="0" applyProtection="0">
      <alignment vertical="center"/>
    </xf>
    <xf numFmtId="0" fontId="26" fillId="9" borderId="13" applyNumberFormat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176" fontId="0" fillId="0" borderId="0" applyBorder="0" applyProtection="0"/>
  </cellStyleXfs>
  <cellXfs count="62">
    <xf numFmtId="0" fontId="0" fillId="0" borderId="0" xfId="0"/>
    <xf numFmtId="0" fontId="0" fillId="0" borderId="0" xfId="0" applyAlignment="1" applyProtection="1">
      <alignment horizontal="center" vertical="center"/>
    </xf>
    <xf numFmtId="0" fontId="0" fillId="0" borderId="0" xfId="0" applyAlignment="1" applyProtection="1"/>
    <xf numFmtId="0" fontId="0" fillId="0" borderId="0" xfId="0" applyAlignment="1" applyProtection="1">
      <alignment horizontal="center"/>
    </xf>
    <xf numFmtId="0" fontId="1" fillId="0" borderId="0" xfId="0" applyFont="1" applyAlignment="1" applyProtection="1"/>
    <xf numFmtId="0" fontId="2" fillId="2" borderId="1" xfId="0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0" fontId="4" fillId="2" borderId="1" xfId="0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 applyProtection="1">
      <alignment horizontal="left" vertical="center"/>
    </xf>
    <xf numFmtId="0" fontId="5" fillId="0" borderId="0" xfId="0" applyFont="1" applyBorder="1" applyAlignment="1" applyProtection="1">
      <alignment horizontal="left" vertical="center"/>
    </xf>
    <xf numFmtId="0" fontId="3" fillId="0" borderId="0" xfId="0" applyFont="1" applyBorder="1" applyAlignment="1" applyProtection="1"/>
    <xf numFmtId="0" fontId="4" fillId="2" borderId="2" xfId="0" applyFont="1" applyFill="1" applyBorder="1" applyAlignment="1" applyProtection="1">
      <alignment vertical="center" wrapText="1"/>
    </xf>
    <xf numFmtId="0" fontId="3" fillId="0" borderId="3" xfId="0" applyFont="1" applyBorder="1" applyAlignment="1" applyProtection="1">
      <alignment wrapText="1"/>
    </xf>
    <xf numFmtId="0" fontId="3" fillId="0" borderId="4" xfId="0" applyFont="1" applyBorder="1" applyAlignment="1" applyProtection="1">
      <alignment horizontal="right" vertical="center" wrapText="1"/>
    </xf>
    <xf numFmtId="0" fontId="4" fillId="2" borderId="5" xfId="0" applyFont="1" applyFill="1" applyBorder="1" applyAlignment="1" applyProtection="1">
      <alignment horizontal="center" vertical="center" wrapText="1"/>
    </xf>
    <xf numFmtId="0" fontId="5" fillId="3" borderId="5" xfId="0" applyFont="1" applyFill="1" applyBorder="1" applyAlignment="1" applyProtection="1">
      <alignment horizontal="center" vertical="center" wrapText="1"/>
    </xf>
    <xf numFmtId="17" fontId="3" fillId="0" borderId="5" xfId="0" applyNumberFormat="1" applyFont="1" applyBorder="1" applyAlignment="1" applyProtection="1">
      <alignment horizontal="center" vertical="center" wrapText="1"/>
    </xf>
    <xf numFmtId="176" fontId="3" fillId="0" borderId="5" xfId="0" applyNumberFormat="1" applyFont="1" applyBorder="1" applyAlignment="1" applyProtection="1">
      <alignment horizontal="center" vertical="center" wrapText="1"/>
    </xf>
    <xf numFmtId="176" fontId="3" fillId="0" borderId="5" xfId="1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0" fontId="3" fillId="0" borderId="5" xfId="0" applyFont="1" applyBorder="1" applyAlignment="1" applyProtection="1">
      <alignment horizontal="center" vertical="center" wrapText="1"/>
    </xf>
    <xf numFmtId="176" fontId="7" fillId="0" borderId="5" xfId="1" applyFont="1" applyBorder="1" applyAlignment="1" applyProtection="1">
      <alignment horizontal="center" vertical="center" wrapText="1"/>
    </xf>
    <xf numFmtId="0" fontId="0" fillId="0" borderId="0" xfId="0" applyFont="1" applyAlignment="1" applyProtection="1">
      <alignment horizontal="right"/>
    </xf>
    <xf numFmtId="0" fontId="3" fillId="4" borderId="5" xfId="0" applyFont="1" applyFill="1" applyBorder="1" applyAlignment="1" applyProtection="1">
      <alignment horizontal="center" vertical="center" wrapText="1"/>
    </xf>
    <xf numFmtId="176" fontId="5" fillId="4" borderId="5" xfId="0" applyNumberFormat="1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wrapText="1"/>
    </xf>
    <xf numFmtId="0" fontId="3" fillId="0" borderId="0" xfId="0" applyFont="1" applyAlignment="1" applyProtection="1">
      <alignment horizontal="center" wrapText="1"/>
    </xf>
    <xf numFmtId="0" fontId="4" fillId="2" borderId="6" xfId="0" applyFont="1" applyFill="1" applyBorder="1" applyAlignment="1" applyProtection="1">
      <alignment horizontal="center" vertical="center" wrapText="1"/>
    </xf>
    <xf numFmtId="0" fontId="5" fillId="3" borderId="6" xfId="0" applyFont="1" applyFill="1" applyBorder="1" applyAlignment="1" applyProtection="1">
      <alignment horizontal="center" vertical="center" wrapText="1"/>
    </xf>
    <xf numFmtId="180" fontId="3" fillId="0" borderId="0" xfId="0" applyNumberFormat="1" applyFont="1" applyAlignment="1" applyProtection="1">
      <alignment wrapText="1"/>
    </xf>
    <xf numFmtId="180" fontId="8" fillId="0" borderId="0" xfId="0" applyNumberFormat="1" applyFont="1" applyAlignment="1" applyProtection="1">
      <alignment wrapText="1"/>
    </xf>
    <xf numFmtId="0" fontId="3" fillId="0" borderId="6" xfId="0" applyFont="1" applyBorder="1" applyAlignment="1" applyProtection="1">
      <alignment vertical="center" wrapText="1"/>
    </xf>
    <xf numFmtId="180" fontId="0" fillId="0" borderId="0" xfId="0" applyNumberFormat="1" applyFont="1" applyAlignment="1" applyProtection="1">
      <alignment wrapText="1"/>
    </xf>
    <xf numFmtId="49" fontId="3" fillId="0" borderId="6" xfId="0" applyNumberFormat="1" applyFont="1" applyBorder="1" applyAlignment="1" applyProtection="1">
      <alignment horizontal="center" vertical="center" wrapText="1"/>
    </xf>
    <xf numFmtId="0" fontId="3" fillId="0" borderId="6" xfId="0" applyFont="1" applyBorder="1" applyAlignment="1" applyProtection="1">
      <alignment horizontal="center" vertical="center" wrapText="1"/>
    </xf>
    <xf numFmtId="1" fontId="3" fillId="0" borderId="6" xfId="0" applyNumberFormat="1" applyFont="1" applyBorder="1" applyAlignment="1" applyProtection="1">
      <alignment vertical="center" wrapText="1"/>
    </xf>
    <xf numFmtId="0" fontId="3" fillId="0" borderId="0" xfId="0" applyFont="1" applyAlignment="1" applyProtection="1"/>
    <xf numFmtId="176" fontId="9" fillId="0" borderId="5" xfId="0" applyNumberFormat="1" applyFont="1" applyBorder="1" applyAlignment="1" applyProtection="1">
      <alignment horizontal="center" vertical="center" wrapText="1"/>
    </xf>
    <xf numFmtId="181" fontId="5" fillId="0" borderId="5" xfId="0" applyNumberFormat="1" applyFont="1" applyBorder="1" applyAlignment="1" applyProtection="1">
      <alignment horizontal="center" vertical="center" wrapText="1"/>
    </xf>
    <xf numFmtId="0" fontId="9" fillId="0" borderId="5" xfId="0" applyFont="1" applyBorder="1" applyAlignment="1" applyProtection="1">
      <alignment horizontal="center" vertical="center" wrapText="1"/>
    </xf>
    <xf numFmtId="0" fontId="0" fillId="0" borderId="5" xfId="0" applyFont="1" applyBorder="1" applyAlignment="1" applyProtection="1"/>
    <xf numFmtId="181" fontId="3" fillId="0" borderId="5" xfId="0" applyNumberFormat="1" applyFont="1" applyBorder="1" applyAlignment="1" applyProtection="1">
      <alignment horizontal="center" vertical="center" wrapText="1"/>
    </xf>
    <xf numFmtId="0" fontId="0" fillId="0" borderId="0" xfId="0" applyFont="1" applyAlignment="1" applyProtection="1">
      <alignment wrapText="1"/>
    </xf>
    <xf numFmtId="0" fontId="0" fillId="0" borderId="0" xfId="0" applyFont="1" applyAlignment="1" applyProtection="1">
      <alignment horizontal="right" wrapText="1"/>
    </xf>
    <xf numFmtId="181" fontId="3" fillId="0" borderId="6" xfId="0" applyNumberFormat="1" applyFont="1" applyBorder="1" applyAlignment="1" applyProtection="1">
      <alignment horizontal="center" vertical="center" wrapText="1"/>
    </xf>
    <xf numFmtId="0" fontId="10" fillId="0" borderId="6" xfId="0" applyFont="1" applyBorder="1" applyAlignment="1" applyProtection="1">
      <alignment vertical="center" wrapText="1"/>
    </xf>
    <xf numFmtId="0" fontId="11" fillId="0" borderId="1" xfId="0" applyFont="1" applyBorder="1" applyAlignment="1" applyProtection="1">
      <alignment horizontal="left" vertical="top" wrapText="1"/>
    </xf>
    <xf numFmtId="0" fontId="3" fillId="0" borderId="0" xfId="0" applyFont="1" applyAlignment="1" applyProtection="1">
      <alignment vertical="center" wrapText="1"/>
    </xf>
    <xf numFmtId="0" fontId="12" fillId="0" borderId="0" xfId="0" applyFont="1" applyAlignment="1" applyProtection="1"/>
    <xf numFmtId="0" fontId="12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horizontal="center" vertical="center"/>
    </xf>
    <xf numFmtId="176" fontId="12" fillId="0" borderId="0" xfId="0" applyNumberFormat="1" applyFont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</xf>
    <xf numFmtId="0" fontId="5" fillId="5" borderId="6" xfId="0" applyFont="1" applyFill="1" applyBorder="1" applyAlignment="1" applyProtection="1">
      <alignment vertical="center" wrapText="1"/>
    </xf>
    <xf numFmtId="176" fontId="5" fillId="5" borderId="6" xfId="1" applyFont="1" applyFill="1" applyBorder="1" applyAlignment="1" applyProtection="1">
      <alignment horizontal="center" vertical="center" wrapText="1"/>
    </xf>
    <xf numFmtId="0" fontId="3" fillId="5" borderId="6" xfId="0" applyFont="1" applyFill="1" applyBorder="1" applyAlignment="1" applyProtection="1">
      <alignment vertical="center" wrapText="1"/>
    </xf>
    <xf numFmtId="0" fontId="3" fillId="0" borderId="0" xfId="0" applyFont="1" applyBorder="1" applyAlignment="1" applyProtection="1">
      <alignment vertical="center" wrapText="1"/>
    </xf>
    <xf numFmtId="0" fontId="5" fillId="0" borderId="0" xfId="0" applyFont="1" applyBorder="1" applyAlignment="1" applyProtection="1">
      <alignment wrapText="1"/>
    </xf>
    <xf numFmtId="0" fontId="5" fillId="0" borderId="7" xfId="0" applyFont="1" applyBorder="1" applyAlignment="1" applyProtection="1">
      <alignment vertical="center" wrapText="1"/>
    </xf>
    <xf numFmtId="0" fontId="0" fillId="0" borderId="0" xfId="0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/>
    </xf>
    <xf numFmtId="180" fontId="3" fillId="0" borderId="0" xfId="0" applyNumberFormat="1" applyFont="1" applyAlignment="1" applyProtection="1">
      <alignment vertical="center" wrapText="1"/>
    </xf>
  </cellXfs>
  <cellStyles count="51">
    <cellStyle name="Normal" xfId="0" builtinId="0"/>
    <cellStyle name="Comma" xfId="1" builtinId="3"/>
    <cellStyle name="Moeda" xfId="2" builtinId="4"/>
    <cellStyle name="Porcentagem" xfId="3" builtinId="5"/>
    <cellStyle name="Comma [0]" xfId="4" builtinId="6"/>
    <cellStyle name="Moeda [0]" xfId="5" builtinId="7"/>
    <cellStyle name="Hyperlink" xfId="6" builtinId="8"/>
    <cellStyle name="Hyperlink seguido" xfId="7" builtinId="9"/>
    <cellStyle name="Observação" xfId="8" builtinId="10"/>
    <cellStyle name="Texto de Aviso" xfId="9" builtinId="11"/>
    <cellStyle name="Título" xfId="10" builtinId="15"/>
    <cellStyle name="Texto Explicativo" xfId="11" builtinId="53"/>
    <cellStyle name="Título 1" xfId="12" builtinId="16"/>
    <cellStyle name="Título 2" xfId="13" builtinId="17"/>
    <cellStyle name="Título 3" xfId="14" builtinId="18"/>
    <cellStyle name="Título 4" xfId="15" builtinId="19"/>
    <cellStyle name="Entrada" xfId="16" builtinId="20"/>
    <cellStyle name="Saída" xfId="17" builtinId="21"/>
    <cellStyle name="Cálculo" xfId="18" builtinId="22"/>
    <cellStyle name="Célula de Verificação" xfId="19" builtinId="23"/>
    <cellStyle name="Célula Vinculada" xfId="20" builtinId="24"/>
    <cellStyle name="Total" xfId="21" builtinId="25"/>
    <cellStyle name="Bom" xfId="22" builtinId="26"/>
    <cellStyle name="Ruim" xfId="23" builtinId="27"/>
    <cellStyle name="Neutro" xfId="24" builtinId="28"/>
    <cellStyle name="Ênfase 1" xfId="25" builtinId="29"/>
    <cellStyle name="20% - Ênfase 1" xfId="26" builtinId="30"/>
    <cellStyle name="40% - Ênfase 1" xfId="27" builtinId="31"/>
    <cellStyle name="60% - Ênfase 1" xfId="28" builtinId="32"/>
    <cellStyle name="Ênfase 2" xfId="29" builtinId="33"/>
    <cellStyle name="20% - Ênfase 2" xfId="30" builtinId="34"/>
    <cellStyle name="40% - Ênfase 2" xfId="31" builtinId="35"/>
    <cellStyle name="60% - Ênfase 2" xfId="32" builtinId="36"/>
    <cellStyle name="Ênfase 3" xfId="33" builtinId="37"/>
    <cellStyle name="20% - Ênfase 3" xfId="34" builtinId="38"/>
    <cellStyle name="40% - Ênfase 3" xfId="35" builtinId="39"/>
    <cellStyle name="60% - Ênfase 3" xfId="36" builtinId="40"/>
    <cellStyle name="Ênfase 4" xfId="37" builtinId="41"/>
    <cellStyle name="20% - Ênfase 4" xfId="38" builtinId="42"/>
    <cellStyle name="40% - Ênfase 4" xfId="39" builtinId="43"/>
    <cellStyle name="60% - Ênfase 4" xfId="40" builtinId="44"/>
    <cellStyle name="Ênfase 5" xfId="41" builtinId="45"/>
    <cellStyle name="20% - Ênfase 5" xfId="42" builtinId="46"/>
    <cellStyle name="40% - Ênfase 5" xfId="43" builtinId="47"/>
    <cellStyle name="60% - Ênfase 5" xfId="44" builtinId="48"/>
    <cellStyle name="Ênfase 6" xfId="45" builtinId="49"/>
    <cellStyle name="20% - Ênfase 6" xfId="46" builtinId="50"/>
    <cellStyle name="40% - Ênfase 6" xfId="47" builtinId="51"/>
    <cellStyle name="60% - Ênfase 6" xfId="48" builtinId="52"/>
    <cellStyle name="Normal 65" xfId="49"/>
    <cellStyle name="Vírgula 44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127622"/>
      <rgbColor rgb="00000080"/>
      <rgbColor rgb="00808000"/>
      <rgbColor rgb="00800080"/>
      <rgbColor rgb="00008080"/>
      <rgbColor rgb="00CCCCCC"/>
      <rgbColor rgb="00808080"/>
      <rgbColor rgb="009999FF"/>
      <rgbColor rgb="00993366"/>
      <rgbColor rgb="00FFFFCC"/>
      <rgbColor rgb="00D9E2F3"/>
      <rgbColor rgb="00660066"/>
      <rgbColor rgb="00FF8080"/>
      <rgbColor rgb="000066CC"/>
      <rgbColor rgb="00D8D8D8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AFD095"/>
      <rgbColor rgb="00FF99CC"/>
      <rgbColor rgb="00CC99FF"/>
      <rgbColor rgb="00FFCC99"/>
      <rgbColor rgb="003366FF"/>
      <rgbColor rgb="0033CCCC"/>
      <rgbColor rgb="0092D05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C9211E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Tema do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"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X445"/>
  <sheetViews>
    <sheetView tabSelected="1" topLeftCell="G20" workbookViewId="0">
      <selection activeCell="P41" sqref="P41"/>
    </sheetView>
  </sheetViews>
  <sheetFormatPr defaultColWidth="8.71428571428571" defaultRowHeight="15"/>
  <cols>
    <col min="1" max="1" width="10.2857142857143" style="2" customWidth="1"/>
    <col min="2" max="2" width="14.2857142857143" style="2" customWidth="1"/>
    <col min="3" max="3" width="15" style="3" customWidth="1"/>
    <col min="4" max="7" width="15" style="2" customWidth="1"/>
    <col min="8" max="8" width="16.7142857142857" style="2" customWidth="1"/>
    <col min="9" max="10" width="15" style="2" customWidth="1"/>
    <col min="11" max="11" width="16.5714285714286" style="2" customWidth="1"/>
    <col min="12" max="12" width="14.7142857142857" style="2" customWidth="1"/>
    <col min="13" max="13" width="15.9904761904762" style="2" customWidth="1"/>
    <col min="14" max="22" width="14.7142857142857" style="2" customWidth="1"/>
    <col min="23" max="23" width="13.5714285714286" style="4" customWidth="1"/>
    <col min="24" max="24" width="14.2857142857143" style="4" customWidth="1"/>
  </cols>
  <sheetData>
    <row r="1" ht="36" customHeight="1" spans="1:2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</row>
    <row r="2" spans="1:23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36"/>
      <c r="P2" s="36"/>
      <c r="Q2" s="36"/>
      <c r="R2" s="36"/>
      <c r="S2" s="36"/>
      <c r="T2" s="36"/>
      <c r="U2" s="36"/>
      <c r="V2" s="36"/>
      <c r="W2" s="48"/>
    </row>
    <row r="3" spans="1:23">
      <c r="A3" s="7" t="s">
        <v>1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48"/>
    </row>
    <row r="4" spans="1:23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36"/>
      <c r="P4" s="36"/>
      <c r="Q4" s="36"/>
      <c r="R4" s="36"/>
      <c r="S4" s="36"/>
      <c r="T4" s="36"/>
      <c r="U4" s="36"/>
      <c r="V4" s="36"/>
      <c r="W4" s="48"/>
    </row>
    <row r="5" ht="18" customHeight="1" spans="1:23">
      <c r="A5" s="8" t="s">
        <v>2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48"/>
    </row>
    <row r="6" ht="16.5" customHeight="1" spans="1:23">
      <c r="A6" s="9" t="s">
        <v>3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36"/>
      <c r="P6" s="36"/>
      <c r="Q6" s="36"/>
      <c r="R6" s="36"/>
      <c r="S6" s="36"/>
      <c r="T6" s="36"/>
      <c r="U6" s="36"/>
      <c r="V6" s="36"/>
      <c r="W6" s="48"/>
    </row>
    <row r="7" ht="16.5" customHeight="1" spans="1:23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36"/>
      <c r="P7" s="36"/>
      <c r="Q7" s="36"/>
      <c r="R7" s="36"/>
      <c r="S7" s="36"/>
      <c r="T7" s="36"/>
      <c r="U7" s="36"/>
      <c r="V7" s="36"/>
      <c r="W7" s="48"/>
    </row>
    <row r="8" ht="16.5" customHeight="1" spans="1:23">
      <c r="A8" s="8" t="s">
        <v>4</v>
      </c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48"/>
    </row>
    <row r="9" ht="15.75" customHeight="1" spans="1:23">
      <c r="A9" s="9" t="s">
        <v>5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36"/>
      <c r="P9" s="36"/>
      <c r="Q9" s="36"/>
      <c r="R9" s="36"/>
      <c r="S9" s="36"/>
      <c r="T9" s="36"/>
      <c r="U9" s="36"/>
      <c r="V9" s="36"/>
      <c r="W9" s="48"/>
    </row>
    <row r="10" ht="15.75" customHeight="1" spans="1:23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36"/>
      <c r="P10" s="36"/>
      <c r="Q10" s="36"/>
      <c r="R10" s="36"/>
      <c r="S10" s="36"/>
      <c r="T10" s="36"/>
      <c r="U10" s="36"/>
      <c r="V10" s="36"/>
      <c r="W10" s="48"/>
    </row>
    <row r="11" ht="18.75" customHeight="1" spans="1:23">
      <c r="A11" s="8" t="s">
        <v>6</v>
      </c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48"/>
    </row>
    <row r="12" ht="15.75" customHeight="1" spans="1:23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36"/>
      <c r="P12" s="36"/>
      <c r="Q12" s="36"/>
      <c r="R12" s="36"/>
      <c r="S12" s="36"/>
      <c r="T12" s="36"/>
      <c r="U12" s="36"/>
      <c r="V12" s="36"/>
      <c r="W12" s="48"/>
    </row>
    <row r="13" ht="15.75" customHeight="1" spans="1:23">
      <c r="A13" s="11" t="s">
        <v>7</v>
      </c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48"/>
    </row>
    <row r="14" ht="15.75" customHeight="1" spans="1:23">
      <c r="A14" s="11" t="s">
        <v>8</v>
      </c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48"/>
    </row>
    <row r="15" ht="15.75" spans="1:23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48"/>
    </row>
    <row r="16" ht="15.75" customHeight="1" spans="1:23">
      <c r="A16" s="11" t="s">
        <v>9</v>
      </c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48"/>
    </row>
    <row r="17" ht="25.5" customHeight="1" spans="1:23">
      <c r="A17" s="11" t="s">
        <v>10</v>
      </c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48"/>
    </row>
    <row r="18" ht="15.75" customHeight="1" spans="1:23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48"/>
    </row>
    <row r="19" s="1" customFormat="1" ht="15.75" customHeight="1" spans="1:24">
      <c r="A19" s="14" t="s">
        <v>11</v>
      </c>
      <c r="B19" s="14"/>
      <c r="C19" s="14" t="s">
        <v>12</v>
      </c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49"/>
      <c r="X19" s="50"/>
    </row>
    <row r="20" s="1" customFormat="1" ht="79.5" customHeight="1" spans="1:24">
      <c r="A20" s="14"/>
      <c r="B20" s="14" t="s">
        <v>13</v>
      </c>
      <c r="C20" s="15" t="s">
        <v>14</v>
      </c>
      <c r="D20" s="15" t="s">
        <v>15</v>
      </c>
      <c r="E20" s="15"/>
      <c r="F20" s="15"/>
      <c r="G20" s="15" t="s">
        <v>16</v>
      </c>
      <c r="H20" s="15"/>
      <c r="I20" s="15"/>
      <c r="J20" s="15" t="s">
        <v>17</v>
      </c>
      <c r="K20" s="15" t="s">
        <v>18</v>
      </c>
      <c r="L20" s="15"/>
      <c r="M20" s="15"/>
      <c r="N20" s="15"/>
      <c r="O20" s="15" t="s">
        <v>19</v>
      </c>
      <c r="P20" s="15"/>
      <c r="Q20" s="15" t="s">
        <v>20</v>
      </c>
      <c r="R20" s="15" t="s">
        <v>21</v>
      </c>
      <c r="S20" s="15"/>
      <c r="T20" s="15" t="s">
        <v>22</v>
      </c>
      <c r="U20" s="15"/>
      <c r="V20" s="15" t="s">
        <v>23</v>
      </c>
      <c r="W20" s="49"/>
      <c r="X20" s="50"/>
    </row>
    <row r="21" s="1" customFormat="1" ht="37.5" customHeight="1" spans="1:24">
      <c r="A21" s="14"/>
      <c r="B21" s="14"/>
      <c r="C21" s="15"/>
      <c r="D21" s="15" t="s">
        <v>24</v>
      </c>
      <c r="E21" s="15" t="s">
        <v>25</v>
      </c>
      <c r="F21" s="15" t="s">
        <v>26</v>
      </c>
      <c r="G21" s="15" t="s">
        <v>24</v>
      </c>
      <c r="H21" s="15" t="s">
        <v>25</v>
      </c>
      <c r="I21" s="15" t="s">
        <v>26</v>
      </c>
      <c r="J21" s="15" t="s">
        <v>24</v>
      </c>
      <c r="K21" s="15" t="s">
        <v>27</v>
      </c>
      <c r="L21" s="15" t="s">
        <v>24</v>
      </c>
      <c r="M21" s="15" t="s">
        <v>25</v>
      </c>
      <c r="N21" s="15" t="s">
        <v>26</v>
      </c>
      <c r="O21" s="15" t="s">
        <v>24</v>
      </c>
      <c r="P21" s="15" t="s">
        <v>25</v>
      </c>
      <c r="Q21" s="15"/>
      <c r="R21" s="15" t="s">
        <v>24</v>
      </c>
      <c r="S21" s="15" t="s">
        <v>25</v>
      </c>
      <c r="T21" s="15" t="s">
        <v>24</v>
      </c>
      <c r="U21" s="15" t="s">
        <v>28</v>
      </c>
      <c r="V21" s="15"/>
      <c r="W21" s="49"/>
      <c r="X21" s="50"/>
    </row>
    <row r="22" s="1" customFormat="1" spans="1:24">
      <c r="A22" s="16">
        <v>45658</v>
      </c>
      <c r="B22" s="17">
        <v>5618276.58</v>
      </c>
      <c r="C22" s="17">
        <v>5618276.58</v>
      </c>
      <c r="D22" s="17">
        <v>38683802.24</v>
      </c>
      <c r="E22" s="17"/>
      <c r="F22" s="17"/>
      <c r="G22" s="18">
        <v>10565896.66</v>
      </c>
      <c r="H22" s="19"/>
      <c r="I22" s="20"/>
      <c r="J22" s="37"/>
      <c r="K22" s="38">
        <v>45658</v>
      </c>
      <c r="L22" s="37">
        <v>5013400.82</v>
      </c>
      <c r="M22" s="37"/>
      <c r="N22" s="37"/>
      <c r="O22" s="39"/>
      <c r="P22" s="39"/>
      <c r="Q22" s="37"/>
      <c r="R22" s="37"/>
      <c r="S22" s="37"/>
      <c r="T22" s="17">
        <v>363295.13</v>
      </c>
      <c r="U22" s="17"/>
      <c r="V22" s="17">
        <f t="shared" ref="V22:V50" si="0">L22+M22+N22+R22+S22+T22+U22</f>
        <v>5376695.95</v>
      </c>
      <c r="W22" s="51">
        <f>SUM(D22:F22)</f>
        <v>38683802.24</v>
      </c>
      <c r="X22" s="52">
        <f>SUM(G22:I22)</f>
        <v>10565896.66</v>
      </c>
    </row>
    <row r="23" s="1" customFormat="1" spans="1:24">
      <c r="A23" s="16">
        <v>45689</v>
      </c>
      <c r="B23" s="17">
        <v>5628495.7</v>
      </c>
      <c r="C23" s="17">
        <v>5628495.7</v>
      </c>
      <c r="D23" s="17">
        <v>364875.76</v>
      </c>
      <c r="E23" s="17"/>
      <c r="F23" s="17"/>
      <c r="G23" s="18">
        <v>5468276.58</v>
      </c>
      <c r="H23" s="20"/>
      <c r="I23" s="20"/>
      <c r="J23" s="37"/>
      <c r="K23" s="38">
        <v>45689</v>
      </c>
      <c r="L23" s="37">
        <v>5013400.82</v>
      </c>
      <c r="M23" s="40"/>
      <c r="N23" s="37"/>
      <c r="O23" s="39"/>
      <c r="P23" s="39"/>
      <c r="Q23" s="37"/>
      <c r="R23" s="37"/>
      <c r="S23" s="37"/>
      <c r="T23" s="17">
        <v>175799.89</v>
      </c>
      <c r="U23" s="39"/>
      <c r="V23" s="17">
        <f t="shared" si="0"/>
        <v>5189200.71</v>
      </c>
      <c r="W23" s="51"/>
      <c r="X23" s="52"/>
    </row>
    <row r="24" s="1" customFormat="1" spans="1:24">
      <c r="A24" s="16">
        <v>45689</v>
      </c>
      <c r="B24" s="17"/>
      <c r="C24" s="17"/>
      <c r="D24" s="17"/>
      <c r="E24" s="17"/>
      <c r="F24" s="17"/>
      <c r="G24" s="18"/>
      <c r="H24" s="20"/>
      <c r="I24" s="20"/>
      <c r="J24" s="37"/>
      <c r="K24" s="41">
        <v>45658</v>
      </c>
      <c r="L24" s="37">
        <v>364875.76</v>
      </c>
      <c r="M24" s="37"/>
      <c r="N24" s="37"/>
      <c r="O24" s="39"/>
      <c r="P24" s="39"/>
      <c r="Q24" s="37"/>
      <c r="R24" s="37"/>
      <c r="S24" s="37"/>
      <c r="T24" s="17"/>
      <c r="U24" s="39"/>
      <c r="V24" s="17">
        <f t="shared" si="0"/>
        <v>364875.76</v>
      </c>
      <c r="W24" s="51"/>
      <c r="X24" s="52"/>
    </row>
    <row r="25" s="1" customFormat="1" spans="1:24">
      <c r="A25" s="16">
        <v>45689</v>
      </c>
      <c r="B25" s="17"/>
      <c r="C25" s="17"/>
      <c r="D25" s="17"/>
      <c r="E25" s="17"/>
      <c r="F25" s="17"/>
      <c r="G25" s="18"/>
      <c r="H25" s="20"/>
      <c r="I25" s="20"/>
      <c r="J25" s="37"/>
      <c r="K25" s="38">
        <v>45717</v>
      </c>
      <c r="L25" s="37">
        <v>5013400.82</v>
      </c>
      <c r="M25" s="37"/>
      <c r="N25" s="37"/>
      <c r="O25" s="39"/>
      <c r="P25" s="39"/>
      <c r="Q25" s="37"/>
      <c r="R25" s="37"/>
      <c r="S25" s="37"/>
      <c r="T25" s="17"/>
      <c r="U25" s="39"/>
      <c r="V25" s="17">
        <f t="shared" si="0"/>
        <v>5013400.82</v>
      </c>
      <c r="W25" s="51"/>
      <c r="X25" s="52"/>
    </row>
    <row r="26" s="1" customFormat="1" spans="1:24">
      <c r="A26" s="16">
        <v>45717</v>
      </c>
      <c r="B26" s="17">
        <f>5253400.82+372113.01</f>
        <v>5625513.83</v>
      </c>
      <c r="C26" s="17">
        <f>5253400.82+372113.01</f>
        <v>5625513.83</v>
      </c>
      <c r="D26" s="17">
        <v>375094.88</v>
      </c>
      <c r="E26" s="17"/>
      <c r="F26" s="17"/>
      <c r="G26" s="18">
        <v>5666817.2</v>
      </c>
      <c r="H26" s="20"/>
      <c r="I26" s="20"/>
      <c r="J26" s="37"/>
      <c r="K26" s="41">
        <v>45658</v>
      </c>
      <c r="L26" s="37">
        <v>188321.5</v>
      </c>
      <c r="M26" s="37"/>
      <c r="N26" s="37"/>
      <c r="O26" s="39"/>
      <c r="P26" s="39"/>
      <c r="Q26" s="37"/>
      <c r="R26" s="37"/>
      <c r="S26" s="37"/>
      <c r="T26" s="17"/>
      <c r="U26" s="39"/>
      <c r="V26" s="17">
        <f t="shared" si="0"/>
        <v>188321.5</v>
      </c>
      <c r="W26" s="51"/>
      <c r="X26" s="52"/>
    </row>
    <row r="27" s="1" customFormat="1" spans="1:24">
      <c r="A27" s="16">
        <v>45717</v>
      </c>
      <c r="B27" s="17"/>
      <c r="C27" s="17"/>
      <c r="D27" s="17"/>
      <c r="E27" s="17"/>
      <c r="F27" s="17"/>
      <c r="G27" s="21"/>
      <c r="H27" s="20"/>
      <c r="I27" s="20"/>
      <c r="J27" s="37"/>
      <c r="K27" s="41">
        <v>45689</v>
      </c>
      <c r="L27" s="37">
        <v>375094.88</v>
      </c>
      <c r="M27" s="37"/>
      <c r="N27" s="37"/>
      <c r="O27" s="39"/>
      <c r="P27" s="39"/>
      <c r="Q27" s="37"/>
      <c r="R27" s="37"/>
      <c r="S27" s="37"/>
      <c r="T27" s="17"/>
      <c r="U27" s="39"/>
      <c r="V27" s="17">
        <f t="shared" si="0"/>
        <v>375094.88</v>
      </c>
      <c r="W27" s="51"/>
      <c r="X27" s="52"/>
    </row>
    <row r="28" s="1" customFormat="1" spans="1:24">
      <c r="A28" s="16">
        <v>45717</v>
      </c>
      <c r="B28" s="17"/>
      <c r="C28" s="17"/>
      <c r="D28" s="17"/>
      <c r="E28" s="17"/>
      <c r="F28" s="17"/>
      <c r="G28" s="21"/>
      <c r="H28" s="20"/>
      <c r="I28" s="20"/>
      <c r="J28" s="37"/>
      <c r="K28" s="41">
        <v>45748</v>
      </c>
      <c r="L28" s="37">
        <v>5103400.82</v>
      </c>
      <c r="M28" s="37"/>
      <c r="N28" s="37"/>
      <c r="O28" s="39"/>
      <c r="P28" s="39"/>
      <c r="Q28" s="37"/>
      <c r="R28" s="37"/>
      <c r="S28" s="37"/>
      <c r="T28" s="17"/>
      <c r="U28" s="39"/>
      <c r="V28" s="17">
        <f t="shared" si="0"/>
        <v>5103400.82</v>
      </c>
      <c r="W28" s="51"/>
      <c r="X28" s="52"/>
    </row>
    <row r="29" s="1" customFormat="1" spans="1:24">
      <c r="A29" s="16">
        <v>45748</v>
      </c>
      <c r="B29" s="17">
        <v>5627319.51</v>
      </c>
      <c r="C29" s="17">
        <v>5627319.51</v>
      </c>
      <c r="D29" s="17">
        <v>21563501.17</v>
      </c>
      <c r="E29" s="17"/>
      <c r="F29" s="17"/>
      <c r="G29" s="18">
        <v>5817192.33</v>
      </c>
      <c r="H29" s="20"/>
      <c r="I29" s="20"/>
      <c r="J29" s="37"/>
      <c r="K29" s="38">
        <v>45748</v>
      </c>
      <c r="L29" s="37"/>
      <c r="M29" s="37"/>
      <c r="N29" s="37"/>
      <c r="O29" s="39"/>
      <c r="P29" s="39"/>
      <c r="Q29" s="37"/>
      <c r="R29" s="37"/>
      <c r="S29" s="37"/>
      <c r="T29" s="17"/>
      <c r="U29" s="39"/>
      <c r="V29" s="17">
        <f t="shared" si="0"/>
        <v>0</v>
      </c>
      <c r="W29" s="51"/>
      <c r="X29" s="52"/>
    </row>
    <row r="30" s="1" customFormat="1" spans="1:24">
      <c r="A30" s="16">
        <v>45748</v>
      </c>
      <c r="B30" s="17"/>
      <c r="C30" s="17"/>
      <c r="D30" s="17"/>
      <c r="E30" s="17"/>
      <c r="F30" s="17"/>
      <c r="G30" s="18"/>
      <c r="H30" s="20"/>
      <c r="I30" s="20"/>
      <c r="J30" s="37"/>
      <c r="K30" s="41">
        <v>45658</v>
      </c>
      <c r="L30" s="37">
        <v>51678.5</v>
      </c>
      <c r="M30" s="37"/>
      <c r="N30" s="37"/>
      <c r="O30" s="39"/>
      <c r="P30" s="39"/>
      <c r="Q30" s="37"/>
      <c r="R30" s="37"/>
      <c r="S30" s="37"/>
      <c r="T30" s="17"/>
      <c r="U30" s="39"/>
      <c r="V30" s="17">
        <f t="shared" si="0"/>
        <v>51678.5</v>
      </c>
      <c r="W30" s="51"/>
      <c r="X30" s="52"/>
    </row>
    <row r="31" s="1" customFormat="1" spans="1:24">
      <c r="A31" s="16">
        <v>45748</v>
      </c>
      <c r="B31" s="17"/>
      <c r="C31" s="17"/>
      <c r="D31" s="17"/>
      <c r="E31" s="17"/>
      <c r="F31" s="17"/>
      <c r="G31" s="18"/>
      <c r="H31" s="20"/>
      <c r="I31" s="20"/>
      <c r="J31" s="37"/>
      <c r="K31" s="41">
        <v>45689</v>
      </c>
      <c r="L31" s="37">
        <v>240000</v>
      </c>
      <c r="M31" s="37"/>
      <c r="N31" s="37"/>
      <c r="O31" s="39"/>
      <c r="P31" s="39"/>
      <c r="Q31" s="37"/>
      <c r="R31" s="37"/>
      <c r="S31" s="37"/>
      <c r="T31" s="17"/>
      <c r="U31" s="39"/>
      <c r="V31" s="17">
        <f t="shared" si="0"/>
        <v>240000</v>
      </c>
      <c r="W31" s="51"/>
      <c r="X31" s="52"/>
    </row>
    <row r="32" s="1" customFormat="1" spans="1:24">
      <c r="A32" s="16">
        <v>45748</v>
      </c>
      <c r="B32" s="17"/>
      <c r="C32" s="17"/>
      <c r="D32" s="17"/>
      <c r="E32" s="17"/>
      <c r="F32" s="17"/>
      <c r="G32" s="18"/>
      <c r="H32" s="20"/>
      <c r="I32" s="20"/>
      <c r="J32" s="37"/>
      <c r="K32" s="41">
        <v>45717</v>
      </c>
      <c r="L32" s="37">
        <v>372113.01</v>
      </c>
      <c r="M32" s="37"/>
      <c r="N32" s="37"/>
      <c r="O32" s="39"/>
      <c r="P32" s="39"/>
      <c r="Q32" s="37"/>
      <c r="R32" s="37"/>
      <c r="S32" s="37"/>
      <c r="T32" s="17"/>
      <c r="U32" s="39"/>
      <c r="V32" s="17">
        <f t="shared" si="0"/>
        <v>372113.01</v>
      </c>
      <c r="W32" s="51"/>
      <c r="X32" s="52"/>
    </row>
    <row r="33" s="1" customFormat="1" spans="1:24">
      <c r="A33" s="16">
        <v>45748</v>
      </c>
      <c r="B33" s="17"/>
      <c r="C33" s="17"/>
      <c r="D33" s="17"/>
      <c r="E33" s="17"/>
      <c r="F33" s="17"/>
      <c r="G33" s="18"/>
      <c r="H33" s="20"/>
      <c r="I33" s="20"/>
      <c r="J33" s="37"/>
      <c r="K33" s="41">
        <v>45778</v>
      </c>
      <c r="L33" s="37">
        <v>5153400.82</v>
      </c>
      <c r="M33" s="37"/>
      <c r="N33" s="37"/>
      <c r="O33" s="39"/>
      <c r="P33" s="39"/>
      <c r="Q33" s="37"/>
      <c r="R33" s="37"/>
      <c r="S33" s="37"/>
      <c r="T33" s="17"/>
      <c r="U33" s="39"/>
      <c r="V33" s="17">
        <f t="shared" si="0"/>
        <v>5153400.82</v>
      </c>
      <c r="W33" s="51"/>
      <c r="X33" s="52"/>
    </row>
    <row r="34" s="1" customFormat="1" spans="1:24">
      <c r="A34" s="16">
        <v>45778</v>
      </c>
      <c r="B34" s="17">
        <v>5620723.63</v>
      </c>
      <c r="C34" s="17">
        <v>5620723.63</v>
      </c>
      <c r="D34" s="17">
        <v>3539538.21</v>
      </c>
      <c r="E34" s="17"/>
      <c r="F34" s="17"/>
      <c r="G34" s="18">
        <v>5777319.51</v>
      </c>
      <c r="H34" s="20"/>
      <c r="I34" s="20"/>
      <c r="J34" s="37"/>
      <c r="K34" s="38">
        <v>45778</v>
      </c>
      <c r="L34" s="37"/>
      <c r="M34" s="37"/>
      <c r="N34" s="37"/>
      <c r="O34" s="39"/>
      <c r="P34" s="39"/>
      <c r="Q34" s="37"/>
      <c r="R34" s="37"/>
      <c r="S34" s="37"/>
      <c r="T34" s="17"/>
      <c r="U34" s="39"/>
      <c r="V34" s="17">
        <f t="shared" si="0"/>
        <v>0</v>
      </c>
      <c r="W34" s="51"/>
      <c r="X34" s="52"/>
    </row>
    <row r="35" s="1" customFormat="1" spans="1:24">
      <c r="A35" s="16">
        <v>45778</v>
      </c>
      <c r="B35" s="17"/>
      <c r="C35" s="17"/>
      <c r="D35" s="17"/>
      <c r="E35" s="17"/>
      <c r="F35" s="17"/>
      <c r="G35" s="18"/>
      <c r="H35" s="20"/>
      <c r="I35" s="20"/>
      <c r="J35" s="37"/>
      <c r="K35" s="41">
        <v>45717</v>
      </c>
      <c r="L35" s="37">
        <v>150000</v>
      </c>
      <c r="M35" s="37"/>
      <c r="N35" s="37"/>
      <c r="O35" s="39"/>
      <c r="P35" s="39"/>
      <c r="Q35" s="37"/>
      <c r="R35" s="37"/>
      <c r="S35" s="37"/>
      <c r="T35" s="17"/>
      <c r="U35" s="39"/>
      <c r="V35" s="17">
        <f t="shared" si="0"/>
        <v>150000</v>
      </c>
      <c r="W35" s="51"/>
      <c r="X35" s="52"/>
    </row>
    <row r="36" s="1" customFormat="1" spans="1:24">
      <c r="A36" s="16">
        <v>45778</v>
      </c>
      <c r="B36" s="17"/>
      <c r="C36" s="17"/>
      <c r="D36" s="17"/>
      <c r="E36" s="17"/>
      <c r="F36" s="17"/>
      <c r="G36" s="18"/>
      <c r="H36" s="20"/>
      <c r="I36" s="20"/>
      <c r="J36" s="37"/>
      <c r="K36" s="41">
        <v>45748</v>
      </c>
      <c r="L36" s="37">
        <v>523918.69</v>
      </c>
      <c r="M36" s="37"/>
      <c r="N36" s="37"/>
      <c r="O36" s="39"/>
      <c r="P36" s="39"/>
      <c r="Q36" s="37"/>
      <c r="R36" s="37"/>
      <c r="S36" s="37"/>
      <c r="T36" s="17"/>
      <c r="U36" s="39"/>
      <c r="V36" s="17">
        <f t="shared" si="0"/>
        <v>523918.69</v>
      </c>
      <c r="W36" s="51"/>
      <c r="X36" s="52"/>
    </row>
    <row r="37" s="1" customFormat="1" spans="1:24">
      <c r="A37" s="16">
        <v>45809</v>
      </c>
      <c r="B37" s="17">
        <v>5611735.89</v>
      </c>
      <c r="C37" s="17">
        <v>5611735.89</v>
      </c>
      <c r="D37" s="17">
        <v>367322.81</v>
      </c>
      <c r="E37" s="17"/>
      <c r="F37" s="17"/>
      <c r="G37" s="18">
        <v>5295389.81</v>
      </c>
      <c r="H37" s="20"/>
      <c r="I37" s="20"/>
      <c r="J37" s="37"/>
      <c r="K37" s="38">
        <v>45809</v>
      </c>
      <c r="L37" s="37">
        <v>5103400.82</v>
      </c>
      <c r="M37" s="37"/>
      <c r="N37" s="37"/>
      <c r="O37" s="39"/>
      <c r="P37" s="39"/>
      <c r="Q37" s="37"/>
      <c r="R37" s="37"/>
      <c r="S37" s="37"/>
      <c r="T37" s="17"/>
      <c r="U37" s="39"/>
      <c r="V37" s="17">
        <f t="shared" si="0"/>
        <v>5103400.82</v>
      </c>
      <c r="W37" s="51"/>
      <c r="X37" s="52"/>
    </row>
    <row r="38" s="1" customFormat="1" spans="1:24">
      <c r="A38" s="16">
        <v>45809</v>
      </c>
      <c r="B38" s="17"/>
      <c r="C38" s="17"/>
      <c r="D38" s="17"/>
      <c r="E38" s="17"/>
      <c r="F38" s="17"/>
      <c r="G38" s="18"/>
      <c r="H38" s="20"/>
      <c r="I38" s="20"/>
      <c r="J38" s="37"/>
      <c r="K38" s="41">
        <v>45778</v>
      </c>
      <c r="L38" s="37">
        <v>367322.81</v>
      </c>
      <c r="M38" s="37"/>
      <c r="N38" s="37"/>
      <c r="O38" s="39"/>
      <c r="P38" s="39"/>
      <c r="Q38" s="37"/>
      <c r="R38" s="37"/>
      <c r="S38" s="37"/>
      <c r="T38" s="17"/>
      <c r="U38" s="39"/>
      <c r="V38" s="17">
        <f t="shared" si="0"/>
        <v>367322.81</v>
      </c>
      <c r="W38" s="51"/>
      <c r="X38" s="52"/>
    </row>
    <row r="39" s="1" customFormat="1" spans="1:24">
      <c r="A39" s="16">
        <v>45839</v>
      </c>
      <c r="B39" s="17">
        <f>5253400.82+352916.52</f>
        <v>5606317.34</v>
      </c>
      <c r="C39" s="17">
        <f>5253400.82+352916.52</f>
        <v>5606317.34</v>
      </c>
      <c r="D39" s="17">
        <v>358335.07</v>
      </c>
      <c r="E39" s="17"/>
      <c r="F39" s="17"/>
      <c r="G39" s="18">
        <v>5385735.89</v>
      </c>
      <c r="H39" s="20"/>
      <c r="I39" s="20"/>
      <c r="J39" s="37"/>
      <c r="K39" s="38">
        <v>45839</v>
      </c>
      <c r="L39" s="37">
        <f>527601.42+1193899.53+3206566.05</f>
        <v>4928067</v>
      </c>
      <c r="M39" s="37"/>
      <c r="N39" s="37"/>
      <c r="O39" s="39"/>
      <c r="P39" s="39"/>
      <c r="Q39" s="37"/>
      <c r="R39" s="37"/>
      <c r="S39" s="37"/>
      <c r="T39" s="17"/>
      <c r="U39" s="39"/>
      <c r="V39" s="17">
        <f t="shared" si="0"/>
        <v>4928067</v>
      </c>
      <c r="W39" s="51"/>
      <c r="X39" s="52"/>
    </row>
    <row r="40" s="1" customFormat="1" spans="1:24">
      <c r="A40" s="16">
        <v>45839</v>
      </c>
      <c r="B40" s="17"/>
      <c r="C40" s="17"/>
      <c r="D40" s="17"/>
      <c r="E40" s="17"/>
      <c r="F40" s="17"/>
      <c r="G40" s="18"/>
      <c r="H40" s="20"/>
      <c r="I40" s="20"/>
      <c r="J40" s="37"/>
      <c r="K40" s="41">
        <v>45778</v>
      </c>
      <c r="L40" s="37">
        <f>31882.07+68117.93</f>
        <v>100000</v>
      </c>
      <c r="M40" s="37"/>
      <c r="N40" s="37"/>
      <c r="O40" s="39"/>
      <c r="P40" s="39"/>
      <c r="Q40" s="37"/>
      <c r="R40" s="37"/>
      <c r="S40" s="37"/>
      <c r="T40" s="17"/>
      <c r="U40" s="39"/>
      <c r="V40" s="17">
        <f t="shared" si="0"/>
        <v>100000</v>
      </c>
      <c r="W40" s="51"/>
      <c r="X40" s="52"/>
    </row>
    <row r="41" s="1" customFormat="1" spans="1:24">
      <c r="A41" s="16">
        <v>45839</v>
      </c>
      <c r="B41" s="17"/>
      <c r="C41" s="17"/>
      <c r="D41" s="17"/>
      <c r="E41" s="17"/>
      <c r="F41" s="17"/>
      <c r="G41" s="18"/>
      <c r="H41" s="20"/>
      <c r="I41" s="20"/>
      <c r="J41" s="37"/>
      <c r="K41" s="41">
        <v>45809</v>
      </c>
      <c r="L41" s="37">
        <v>358335.07</v>
      </c>
      <c r="M41" s="37"/>
      <c r="N41" s="37"/>
      <c r="O41" s="39"/>
      <c r="P41" s="39"/>
      <c r="Q41" s="37"/>
      <c r="R41" s="37"/>
      <c r="S41" s="37"/>
      <c r="T41" s="17"/>
      <c r="U41" s="39"/>
      <c r="V41" s="17">
        <f t="shared" si="0"/>
        <v>358335.07</v>
      </c>
      <c r="W41" s="51"/>
      <c r="X41" s="52"/>
    </row>
    <row r="42" s="1" customFormat="1" spans="1:24">
      <c r="A42" s="16">
        <v>45870</v>
      </c>
      <c r="B42" s="17">
        <f>5253400.82+350406.63</f>
        <v>5603807.45</v>
      </c>
      <c r="C42" s="17">
        <f>5253400.82+350406.63</f>
        <v>5603807.45</v>
      </c>
      <c r="D42" s="17">
        <v>8471919.08</v>
      </c>
      <c r="E42" s="22"/>
      <c r="F42" s="17"/>
      <c r="G42" s="18">
        <v>5988551.89</v>
      </c>
      <c r="H42" s="20"/>
      <c r="I42" s="20"/>
      <c r="J42" s="37"/>
      <c r="K42" s="38">
        <v>45870</v>
      </c>
      <c r="L42" s="37">
        <f>2624805.93+581093.93+527601.42+1193899.54</f>
        <v>4927400.82</v>
      </c>
      <c r="M42" s="37"/>
      <c r="N42" s="37"/>
      <c r="O42" s="39"/>
      <c r="P42" s="39"/>
      <c r="Q42" s="37"/>
      <c r="R42" s="37"/>
      <c r="S42" s="37"/>
      <c r="T42" s="17"/>
      <c r="U42" s="39"/>
      <c r="V42" s="17">
        <f t="shared" si="0"/>
        <v>4927400.82</v>
      </c>
      <c r="W42" s="51"/>
      <c r="X42" s="52"/>
    </row>
    <row r="43" s="1" customFormat="1" spans="1:24">
      <c r="A43" s="16">
        <v>45870</v>
      </c>
      <c r="B43" s="17"/>
      <c r="C43" s="17"/>
      <c r="D43" s="17"/>
      <c r="E43" s="17"/>
      <c r="F43" s="17"/>
      <c r="G43" s="18"/>
      <c r="H43" s="20"/>
      <c r="I43" s="20"/>
      <c r="J43" s="37"/>
      <c r="K43" s="41">
        <v>45809</v>
      </c>
      <c r="L43" s="37">
        <f>83171.37+66828.63</f>
        <v>150000</v>
      </c>
      <c r="M43" s="37"/>
      <c r="N43" s="37"/>
      <c r="O43" s="39"/>
      <c r="P43" s="39"/>
      <c r="Q43" s="37"/>
      <c r="R43" s="37"/>
      <c r="S43" s="37"/>
      <c r="T43" s="17"/>
      <c r="U43" s="39"/>
      <c r="V43" s="17">
        <f t="shared" si="0"/>
        <v>150000</v>
      </c>
      <c r="W43" s="51"/>
      <c r="X43" s="52"/>
    </row>
    <row r="44" s="1" customFormat="1" spans="1:24">
      <c r="A44" s="16">
        <v>45870</v>
      </c>
      <c r="B44" s="17"/>
      <c r="C44" s="17"/>
      <c r="D44" s="17"/>
      <c r="E44" s="17"/>
      <c r="F44" s="17"/>
      <c r="G44" s="18"/>
      <c r="H44" s="20"/>
      <c r="I44" s="20"/>
      <c r="J44" s="37"/>
      <c r="K44" s="41">
        <v>45839</v>
      </c>
      <c r="L44" s="37">
        <f>352916.52+80000</f>
        <v>432916.52</v>
      </c>
      <c r="M44" s="37"/>
      <c r="N44" s="37"/>
      <c r="O44" s="39"/>
      <c r="P44" s="39"/>
      <c r="Q44" s="37"/>
      <c r="R44" s="37"/>
      <c r="S44" s="37"/>
      <c r="T44" s="17"/>
      <c r="U44" s="39"/>
      <c r="V44" s="17">
        <f t="shared" si="0"/>
        <v>432916.52</v>
      </c>
      <c r="W44" s="51"/>
      <c r="X44" s="52"/>
    </row>
    <row r="45" s="1" customFormat="1" spans="1:24">
      <c r="A45" s="16">
        <v>45901</v>
      </c>
      <c r="B45" s="17">
        <f>5253400.82+351184.41</f>
        <v>5604585.23</v>
      </c>
      <c r="C45" s="17">
        <f>5253400.82+351184.41</f>
        <v>5604585.23</v>
      </c>
      <c r="D45" s="17">
        <v>350406.63</v>
      </c>
      <c r="E45" s="17"/>
      <c r="F45" s="17"/>
      <c r="G45" s="18">
        <v>5510708.18</v>
      </c>
      <c r="H45" s="20"/>
      <c r="I45" s="20"/>
      <c r="J45" s="37">
        <f>80000+13099.27</f>
        <v>93099.27</v>
      </c>
      <c r="K45" s="38">
        <v>45901</v>
      </c>
      <c r="L45" s="37">
        <f>527601.42+3193466.77+245333.82+1193899.54</f>
        <v>5160301.55</v>
      </c>
      <c r="M45" s="37"/>
      <c r="N45" s="37"/>
      <c r="O45" s="39"/>
      <c r="P45" s="39"/>
      <c r="Q45" s="37"/>
      <c r="R45" s="37"/>
      <c r="S45" s="37"/>
      <c r="T45" s="17"/>
      <c r="U45" s="39"/>
      <c r="V45" s="17">
        <f t="shared" si="0"/>
        <v>5160301.55</v>
      </c>
      <c r="W45" s="51"/>
      <c r="X45" s="52"/>
    </row>
    <row r="46" s="1" customFormat="1" spans="1:24">
      <c r="A46" s="16">
        <v>45901</v>
      </c>
      <c r="B46" s="17"/>
      <c r="C46" s="17"/>
      <c r="D46" s="17"/>
      <c r="E46" s="17"/>
      <c r="F46" s="17"/>
      <c r="G46" s="18"/>
      <c r="H46" s="20"/>
      <c r="I46" s="20"/>
      <c r="J46" s="37"/>
      <c r="K46" s="41">
        <v>45839</v>
      </c>
      <c r="L46" s="37">
        <v>245333.82</v>
      </c>
      <c r="M46" s="37"/>
      <c r="N46" s="37"/>
      <c r="O46" s="39"/>
      <c r="P46" s="39"/>
      <c r="Q46" s="37"/>
      <c r="R46" s="37"/>
      <c r="S46" s="37"/>
      <c r="T46" s="17"/>
      <c r="U46" s="39"/>
      <c r="V46" s="17">
        <f t="shared" si="0"/>
        <v>245333.82</v>
      </c>
      <c r="W46" s="51"/>
      <c r="X46" s="52"/>
    </row>
    <row r="47" s="1" customFormat="1" spans="1:24">
      <c r="A47" s="16">
        <v>45901</v>
      </c>
      <c r="B47" s="17"/>
      <c r="C47" s="17"/>
      <c r="D47" s="17"/>
      <c r="E47" s="17"/>
      <c r="F47" s="17"/>
      <c r="G47" s="18"/>
      <c r="H47" s="20"/>
      <c r="I47" s="20"/>
      <c r="J47" s="37"/>
      <c r="K47" s="41">
        <v>45870</v>
      </c>
      <c r="L47" s="37">
        <v>350406.63</v>
      </c>
      <c r="M47" s="37"/>
      <c r="N47" s="37"/>
      <c r="O47" s="39"/>
      <c r="P47" s="39"/>
      <c r="Q47" s="37"/>
      <c r="R47" s="37"/>
      <c r="S47" s="37"/>
      <c r="T47" s="17"/>
      <c r="U47" s="39"/>
      <c r="V47" s="17">
        <f t="shared" si="0"/>
        <v>350406.63</v>
      </c>
      <c r="W47" s="51"/>
      <c r="X47" s="52"/>
    </row>
    <row r="48" s="1" customFormat="1" spans="1:24">
      <c r="A48" s="16">
        <v>45931</v>
      </c>
      <c r="B48" s="17">
        <f>5253400.82+364394.07</f>
        <v>5617794.89</v>
      </c>
      <c r="C48" s="17">
        <f>5253400.82+364394.07</f>
        <v>5617794.89</v>
      </c>
      <c r="D48" s="17">
        <f>324000+351184.41</f>
        <v>675184.41</v>
      </c>
      <c r="E48" s="17"/>
      <c r="F48" s="17"/>
      <c r="G48" s="18">
        <v>664085.14</v>
      </c>
      <c r="H48" s="20"/>
      <c r="I48" s="20"/>
      <c r="J48" s="37">
        <f>80000+13099.27</f>
        <v>93099.27</v>
      </c>
      <c r="K48" s="41">
        <v>45931</v>
      </c>
      <c r="L48" s="37">
        <f>527601.42+3193466.77+245333.82+1193899.54</f>
        <v>5160301.55</v>
      </c>
      <c r="M48" s="37"/>
      <c r="N48" s="37"/>
      <c r="O48" s="39"/>
      <c r="P48" s="39"/>
      <c r="Q48" s="37"/>
      <c r="R48" s="37"/>
      <c r="S48" s="37"/>
      <c r="T48" s="17"/>
      <c r="U48" s="39"/>
      <c r="V48" s="17">
        <f t="shared" si="0"/>
        <v>5160301.55</v>
      </c>
      <c r="W48" s="51"/>
      <c r="X48" s="52"/>
    </row>
    <row r="49" s="1" customFormat="1" spans="1:24">
      <c r="A49" s="16">
        <v>45931</v>
      </c>
      <c r="B49" s="17"/>
      <c r="C49" s="17"/>
      <c r="D49" s="17"/>
      <c r="E49" s="17"/>
      <c r="F49" s="17"/>
      <c r="G49" s="18"/>
      <c r="H49" s="20"/>
      <c r="I49" s="20"/>
      <c r="J49" s="37"/>
      <c r="K49" s="41">
        <v>45870</v>
      </c>
      <c r="L49" s="37">
        <f>67566.91+245333.82</f>
        <v>312900.73</v>
      </c>
      <c r="M49" s="37"/>
      <c r="N49" s="37"/>
      <c r="O49" s="39"/>
      <c r="P49" s="39"/>
      <c r="Q49" s="37"/>
      <c r="R49" s="37"/>
      <c r="S49" s="37"/>
      <c r="T49" s="17"/>
      <c r="U49" s="39"/>
      <c r="V49" s="17">
        <f t="shared" si="0"/>
        <v>312900.73</v>
      </c>
      <c r="W49" s="51"/>
      <c r="X49" s="52"/>
    </row>
    <row r="50" s="1" customFormat="1" spans="1:24">
      <c r="A50" s="16">
        <v>45931</v>
      </c>
      <c r="B50" s="17"/>
      <c r="C50" s="17"/>
      <c r="D50" s="17"/>
      <c r="E50" s="17"/>
      <c r="F50" s="17"/>
      <c r="G50" s="18"/>
      <c r="H50" s="20"/>
      <c r="I50" s="20"/>
      <c r="J50" s="37"/>
      <c r="K50" s="41">
        <v>45901</v>
      </c>
      <c r="L50" s="37">
        <v>351184.41</v>
      </c>
      <c r="M50" s="37"/>
      <c r="N50" s="37"/>
      <c r="O50" s="39"/>
      <c r="P50" s="39"/>
      <c r="Q50" s="37"/>
      <c r="R50" s="37"/>
      <c r="S50" s="37"/>
      <c r="T50" s="17"/>
      <c r="U50" s="39"/>
      <c r="V50" s="17">
        <f t="shared" si="0"/>
        <v>351184.41</v>
      </c>
      <c r="W50" s="51"/>
      <c r="X50" s="52"/>
    </row>
    <row r="51" spans="1:24">
      <c r="A51" s="23"/>
      <c r="B51" s="24">
        <f>SUM(B22:B50)</f>
        <v>56164570.05</v>
      </c>
      <c r="C51" s="24">
        <f>SUM(C22:C50)</f>
        <v>56164570.05</v>
      </c>
      <c r="D51" s="24">
        <f>SUM(D22:D50)</f>
        <v>74749980.26</v>
      </c>
      <c r="E51" s="24">
        <f>SUM(E22:E22)</f>
        <v>0</v>
      </c>
      <c r="F51" s="24">
        <f>SUM(F22:F22)</f>
        <v>0</v>
      </c>
      <c r="G51" s="24">
        <f>SUM(G22:G50)</f>
        <v>56139973.19</v>
      </c>
      <c r="H51" s="24">
        <f>SUM(H22:H22)</f>
        <v>0</v>
      </c>
      <c r="I51" s="24">
        <f>SUM(I22:I22)</f>
        <v>0</v>
      </c>
      <c r="J51" s="24">
        <f>SUM(J22:J50)</f>
        <v>186198.54</v>
      </c>
      <c r="K51" s="24"/>
      <c r="L51" s="24">
        <f>SUM(L22:L50)</f>
        <v>55510878.17</v>
      </c>
      <c r="M51" s="24">
        <f t="shared" ref="M51:S51" si="1">SUM(M22:M22)</f>
        <v>0</v>
      </c>
      <c r="N51" s="24">
        <f t="shared" si="1"/>
        <v>0</v>
      </c>
      <c r="O51" s="24">
        <f t="shared" si="1"/>
        <v>0</v>
      </c>
      <c r="P51" s="24">
        <f t="shared" si="1"/>
        <v>0</v>
      </c>
      <c r="Q51" s="24">
        <f t="shared" si="1"/>
        <v>0</v>
      </c>
      <c r="R51" s="24">
        <f t="shared" si="1"/>
        <v>0</v>
      </c>
      <c r="S51" s="24">
        <f t="shared" si="1"/>
        <v>0</v>
      </c>
      <c r="T51" s="24">
        <f>SUM(T22:T28)</f>
        <v>539095.02</v>
      </c>
      <c r="U51" s="24">
        <f>SUM(U22:U22)</f>
        <v>0</v>
      </c>
      <c r="V51" s="24">
        <f>SUM(V22:V50)</f>
        <v>56049973.19</v>
      </c>
      <c r="W51" s="51" t="e">
        <f>SUM(#REF!)</f>
        <v>#REF!</v>
      </c>
      <c r="X51" s="52" t="e">
        <f>SUM(#REF!)</f>
        <v>#REF!</v>
      </c>
    </row>
    <row r="52" spans="1:23">
      <c r="A52" s="25"/>
      <c r="B52" s="25"/>
      <c r="C52" s="26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48"/>
    </row>
    <row r="53" ht="41.25" customHeight="1" spans="1:23">
      <c r="A53" s="27" t="s">
        <v>29</v>
      </c>
      <c r="B53" s="27"/>
      <c r="C53" s="27"/>
      <c r="D53" s="27"/>
      <c r="E53" s="27"/>
      <c r="F53" s="25"/>
      <c r="G53" s="25"/>
      <c r="H53" s="25"/>
      <c r="I53" s="25"/>
      <c r="J53" s="42"/>
      <c r="K53" s="25"/>
      <c r="L53" s="25"/>
      <c r="M53" s="29"/>
      <c r="N53" s="25"/>
      <c r="O53" s="25"/>
      <c r="P53" s="25"/>
      <c r="Q53" s="25"/>
      <c r="R53" s="25"/>
      <c r="S53" s="25"/>
      <c r="T53" s="25"/>
      <c r="U53" s="25"/>
      <c r="V53" s="25"/>
      <c r="W53" s="48"/>
    </row>
    <row r="54" customHeight="1" spans="1:23">
      <c r="A54" s="28" t="s">
        <v>30</v>
      </c>
      <c r="B54" s="28"/>
      <c r="C54" s="28"/>
      <c r="D54" s="28"/>
      <c r="E54" s="28"/>
      <c r="F54" s="25"/>
      <c r="G54" s="29"/>
      <c r="H54" s="30"/>
      <c r="I54" s="29"/>
      <c r="J54" s="43"/>
      <c r="L54" s="25"/>
      <c r="M54" s="29"/>
      <c r="N54" s="25"/>
      <c r="O54" s="25"/>
      <c r="P54" s="25"/>
      <c r="Q54" s="25"/>
      <c r="R54" s="25"/>
      <c r="S54" s="25"/>
      <c r="T54" s="25"/>
      <c r="U54" s="25"/>
      <c r="V54" s="25"/>
      <c r="W54" s="48"/>
    </row>
    <row r="55" ht="30.75" customHeight="1" spans="1:23">
      <c r="A55" s="31" t="s">
        <v>31</v>
      </c>
      <c r="B55" s="31"/>
      <c r="C55" s="31"/>
      <c r="D55" s="31"/>
      <c r="E55" s="31"/>
      <c r="F55" s="25"/>
      <c r="G55" s="25"/>
      <c r="H55" s="32"/>
      <c r="I55" s="42"/>
      <c r="J55" s="43"/>
      <c r="L55" s="25"/>
      <c r="M55" s="32"/>
      <c r="N55" s="25"/>
      <c r="O55" s="25"/>
      <c r="P55" s="25"/>
      <c r="Q55" s="25"/>
      <c r="R55" s="25"/>
      <c r="S55" s="25"/>
      <c r="T55" s="25"/>
      <c r="U55" s="25"/>
      <c r="V55" s="25"/>
      <c r="W55" s="48"/>
    </row>
    <row r="56" customHeight="1" spans="1:23">
      <c r="A56" s="31" t="s">
        <v>32</v>
      </c>
      <c r="B56" s="31"/>
      <c r="C56" s="31"/>
      <c r="D56" s="31"/>
      <c r="E56" s="31"/>
      <c r="F56" s="25"/>
      <c r="G56" s="25"/>
      <c r="H56" s="29"/>
      <c r="I56" s="29"/>
      <c r="J56" s="25"/>
      <c r="K56" s="25"/>
      <c r="L56" s="25"/>
      <c r="M56" s="32"/>
      <c r="N56" s="25"/>
      <c r="O56" s="25"/>
      <c r="P56" s="25"/>
      <c r="Q56" s="25"/>
      <c r="R56" s="25"/>
      <c r="S56" s="25"/>
      <c r="T56" s="25"/>
      <c r="U56" s="25"/>
      <c r="V56" s="25"/>
      <c r="W56" s="48"/>
    </row>
    <row r="57" customHeight="1" spans="1:23">
      <c r="A57" s="31" t="s">
        <v>33</v>
      </c>
      <c r="B57" s="31"/>
      <c r="C57" s="31"/>
      <c r="D57" s="31"/>
      <c r="E57" s="31"/>
      <c r="F57" s="25"/>
      <c r="G57" s="25"/>
      <c r="H57" s="32"/>
      <c r="I57" s="25"/>
      <c r="J57" s="25"/>
      <c r="K57" s="25"/>
      <c r="L57" s="25"/>
      <c r="M57" s="29"/>
      <c r="N57" s="25"/>
      <c r="O57" s="25"/>
      <c r="P57" s="25"/>
      <c r="Q57" s="25"/>
      <c r="R57" s="25"/>
      <c r="S57" s="25"/>
      <c r="T57" s="25"/>
      <c r="U57" s="25"/>
      <c r="V57" s="25"/>
      <c r="W57" s="48"/>
    </row>
    <row r="58" customHeight="1" spans="1:23">
      <c r="A58" s="31" t="s">
        <v>34</v>
      </c>
      <c r="B58" s="31"/>
      <c r="C58" s="31"/>
      <c r="D58" s="31"/>
      <c r="E58" s="31"/>
      <c r="F58" s="25"/>
      <c r="G58" s="25"/>
      <c r="H58" s="32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48"/>
    </row>
    <row r="59" customHeight="1" spans="1:23">
      <c r="A59" s="31" t="s">
        <v>35</v>
      </c>
      <c r="B59" s="31"/>
      <c r="C59" s="31"/>
      <c r="D59" s="31"/>
      <c r="E59" s="31"/>
      <c r="F59" s="25"/>
      <c r="G59" s="25"/>
      <c r="H59" s="29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48"/>
    </row>
    <row r="60" spans="1:23">
      <c r="A60" s="25"/>
      <c r="B60" s="25"/>
      <c r="C60" s="26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48"/>
    </row>
    <row r="61" ht="15.75" customHeight="1" spans="1:23">
      <c r="A61" s="27" t="s">
        <v>36</v>
      </c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48"/>
    </row>
    <row r="62" ht="38.25" customHeight="1" spans="1:23">
      <c r="A62" s="28" t="s">
        <v>30</v>
      </c>
      <c r="B62" s="28"/>
      <c r="C62" s="28"/>
      <c r="D62" s="28"/>
      <c r="E62" s="28"/>
      <c r="F62" s="28" t="s">
        <v>37</v>
      </c>
      <c r="G62" s="28" t="s">
        <v>38</v>
      </c>
      <c r="H62" s="28" t="s">
        <v>39</v>
      </c>
      <c r="I62" s="28" t="s">
        <v>40</v>
      </c>
      <c r="J62" s="28" t="s">
        <v>41</v>
      </c>
      <c r="K62" s="28" t="s">
        <v>42</v>
      </c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48"/>
    </row>
    <row r="63" ht="38.25" customHeight="1" spans="1:23">
      <c r="A63" s="31" t="s">
        <v>43</v>
      </c>
      <c r="B63" s="31"/>
      <c r="C63" s="31"/>
      <c r="D63" s="31"/>
      <c r="E63" s="31"/>
      <c r="F63" s="33" t="s">
        <v>44</v>
      </c>
      <c r="G63" s="34" t="s">
        <v>45</v>
      </c>
      <c r="H63" s="35">
        <v>202100010000417</v>
      </c>
      <c r="I63" s="44">
        <v>45901</v>
      </c>
      <c r="J63" s="44">
        <v>45901</v>
      </c>
      <c r="K63" s="45" t="s">
        <v>46</v>
      </c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48"/>
    </row>
    <row r="64" ht="36" customHeight="1" spans="1:23">
      <c r="A64" s="31" t="s">
        <v>43</v>
      </c>
      <c r="B64" s="31"/>
      <c r="C64" s="31"/>
      <c r="D64" s="31"/>
      <c r="E64" s="31"/>
      <c r="F64" s="33" t="s">
        <v>44</v>
      </c>
      <c r="G64" s="34" t="s">
        <v>45</v>
      </c>
      <c r="H64" s="35">
        <v>202100010000417</v>
      </c>
      <c r="I64" s="44">
        <v>45931</v>
      </c>
      <c r="J64" s="44">
        <v>45931</v>
      </c>
      <c r="K64" s="45" t="s">
        <v>46</v>
      </c>
      <c r="L64" s="46" t="e">
        <f t="array" ref="L64">comentariocelula(F64)</f>
        <v>#NAME?</v>
      </c>
      <c r="M64" s="46"/>
      <c r="N64" s="46"/>
      <c r="O64" s="46"/>
      <c r="P64" s="47"/>
      <c r="Q64" s="25"/>
      <c r="R64" s="25"/>
      <c r="S64" s="25"/>
      <c r="T64" s="25"/>
      <c r="U64" s="25"/>
      <c r="V64" s="25"/>
      <c r="W64" s="48"/>
    </row>
    <row r="65" customHeight="1" spans="1:23">
      <c r="A65" s="53" t="s">
        <v>47</v>
      </c>
      <c r="B65" s="53"/>
      <c r="C65" s="53"/>
      <c r="D65" s="53"/>
      <c r="E65" s="53"/>
      <c r="F65" s="54">
        <f>F63+F64</f>
        <v>186198.54</v>
      </c>
      <c r="G65" s="55"/>
      <c r="H65" s="55"/>
      <c r="I65" s="55"/>
      <c r="J65" s="55"/>
      <c r="K65" s="55"/>
      <c r="L65" s="25"/>
      <c r="M65" s="25"/>
      <c r="N65" s="25"/>
      <c r="O65" s="25"/>
      <c r="P65" s="47"/>
      <c r="Q65" s="25"/>
      <c r="R65" s="25"/>
      <c r="S65" s="25"/>
      <c r="T65" s="25"/>
      <c r="U65" s="25"/>
      <c r="V65" s="25"/>
      <c r="W65" s="48"/>
    </row>
    <row r="66" ht="15.75" customHeight="1" spans="1:23">
      <c r="A66" s="56" t="s">
        <v>48</v>
      </c>
      <c r="B66" s="56"/>
      <c r="C66" s="56"/>
      <c r="D66" s="56"/>
      <c r="E66" s="56"/>
      <c r="F66" s="56"/>
      <c r="G66" s="56"/>
      <c r="H66" s="56"/>
      <c r="I66" s="47"/>
      <c r="J66" s="47"/>
      <c r="K66" s="47"/>
      <c r="L66" s="47"/>
      <c r="M66" s="47"/>
      <c r="N66" s="47"/>
      <c r="O66" s="47"/>
      <c r="P66" s="47"/>
      <c r="Q66" s="25"/>
      <c r="R66" s="25"/>
      <c r="S66" s="25"/>
      <c r="T66" s="25"/>
      <c r="U66" s="25"/>
      <c r="V66" s="25"/>
      <c r="W66" s="36"/>
    </row>
    <row r="67" ht="15.75" customHeight="1" spans="1:23">
      <c r="A67" s="56"/>
      <c r="B67" s="47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25"/>
      <c r="R67" s="25"/>
      <c r="S67" s="25"/>
      <c r="T67" s="25"/>
      <c r="U67" s="25"/>
      <c r="V67" s="25"/>
      <c r="W67" s="36"/>
    </row>
    <row r="68" ht="13.8" customHeight="1" spans="1:23">
      <c r="A68" s="57" t="s">
        <v>49</v>
      </c>
      <c r="B68" s="57"/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57"/>
      <c r="P68" s="25"/>
      <c r="Q68" s="25"/>
      <c r="R68" s="25"/>
      <c r="S68" s="25"/>
      <c r="T68" s="25"/>
      <c r="U68" s="25"/>
      <c r="V68" s="25"/>
      <c r="W68" s="48"/>
    </row>
    <row r="69" ht="170.1" customHeight="1" spans="1:23">
      <c r="A69" s="58" t="s">
        <v>50</v>
      </c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47"/>
      <c r="M69" s="61"/>
      <c r="N69" s="47"/>
      <c r="O69" s="47"/>
      <c r="P69" s="25"/>
      <c r="Q69" s="25"/>
      <c r="R69" s="25"/>
      <c r="S69" s="25"/>
      <c r="T69" s="25"/>
      <c r="U69" s="25"/>
      <c r="V69" s="25"/>
      <c r="W69" s="48"/>
    </row>
    <row r="70" ht="123.1" customHeight="1" spans="1:23">
      <c r="A70" s="58" t="s">
        <v>51</v>
      </c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47"/>
      <c r="M70" s="61"/>
      <c r="N70" s="47"/>
      <c r="O70" s="47"/>
      <c r="P70" s="25"/>
      <c r="Q70" s="25"/>
      <c r="R70" s="25"/>
      <c r="S70" s="25"/>
      <c r="T70" s="25"/>
      <c r="U70" s="25"/>
      <c r="V70" s="25"/>
      <c r="W70" s="48"/>
    </row>
    <row r="71" ht="49.25" customHeight="1" spans="1:23">
      <c r="A71" s="25"/>
      <c r="B71" s="25"/>
      <c r="C71" s="26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48"/>
    </row>
    <row r="72" customHeight="1" spans="1:23">
      <c r="A72" s="56" t="s">
        <v>52</v>
      </c>
      <c r="B72" s="56"/>
      <c r="C72" s="56"/>
      <c r="D72" s="56"/>
      <c r="E72" s="56"/>
      <c r="F72" s="56"/>
      <c r="G72" s="56"/>
      <c r="H72" s="56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48"/>
    </row>
    <row r="73" spans="1:23">
      <c r="A73" s="25"/>
      <c r="B73" s="25"/>
      <c r="C73" s="26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48"/>
    </row>
    <row r="74" spans="1:23">
      <c r="A74" s="25"/>
      <c r="B74" s="25"/>
      <c r="C74" s="26"/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48"/>
    </row>
    <row r="75" spans="1:23">
      <c r="A75" s="25"/>
      <c r="B75" s="25"/>
      <c r="C75" s="26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48"/>
    </row>
    <row r="76" customHeight="1" spans="1:23">
      <c r="A76" s="25"/>
      <c r="B76" s="25"/>
      <c r="C76" s="26"/>
      <c r="D76" s="59"/>
      <c r="E76" s="59"/>
      <c r="F76" s="59"/>
      <c r="I76" s="59"/>
      <c r="J76" s="59"/>
      <c r="K76" s="59"/>
      <c r="L76" s="59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48"/>
    </row>
    <row r="77" ht="30.75" customHeight="1" spans="1:23">
      <c r="A77" s="25"/>
      <c r="B77" s="25"/>
      <c r="C77" s="26"/>
      <c r="D77" s="59"/>
      <c r="E77" s="59"/>
      <c r="F77" s="59"/>
      <c r="I77" s="59"/>
      <c r="J77" s="59"/>
      <c r="K77" s="59"/>
      <c r="L77" s="59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48"/>
    </row>
    <row r="78" spans="1:23">
      <c r="A78" s="25"/>
      <c r="B78" s="25"/>
      <c r="C78" s="26"/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48"/>
    </row>
    <row r="79" spans="1:23">
      <c r="A79" s="25"/>
      <c r="B79" s="25"/>
      <c r="C79" s="26"/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48"/>
    </row>
    <row r="80" spans="1:23">
      <c r="A80" s="25"/>
      <c r="B80" s="25"/>
      <c r="C80" s="26"/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48"/>
    </row>
    <row r="81" spans="1:23">
      <c r="A81" s="25"/>
      <c r="B81" s="25"/>
      <c r="C81" s="26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48"/>
    </row>
    <row r="82" spans="1:23">
      <c r="A82" s="25"/>
      <c r="B82" s="25"/>
      <c r="C82" s="26"/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48"/>
    </row>
    <row r="83" spans="1:23">
      <c r="A83" s="25"/>
      <c r="B83" s="25"/>
      <c r="C83" s="26"/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48"/>
    </row>
    <row r="84" spans="1:23">
      <c r="A84" s="25"/>
      <c r="B84" s="25"/>
      <c r="C84" s="26"/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48"/>
    </row>
    <row r="85" spans="1:23">
      <c r="A85" s="25"/>
      <c r="B85" s="25"/>
      <c r="C85" s="26"/>
      <c r="D85" s="25"/>
      <c r="E85" s="25"/>
      <c r="F85" s="25"/>
      <c r="G85" s="25"/>
      <c r="H85" s="25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48"/>
    </row>
    <row r="86" spans="1:23">
      <c r="A86" s="25"/>
      <c r="B86" s="25"/>
      <c r="C86" s="26"/>
      <c r="D86" s="25"/>
      <c r="E86" s="25"/>
      <c r="F86" s="25"/>
      <c r="G86" s="25"/>
      <c r="H86" s="25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48"/>
    </row>
    <row r="87" spans="1:23">
      <c r="A87" s="25"/>
      <c r="B87" s="25"/>
      <c r="C87" s="26"/>
      <c r="D87" s="25"/>
      <c r="E87" s="25"/>
      <c r="F87" s="25"/>
      <c r="G87" s="25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48"/>
    </row>
    <row r="88" spans="1:23">
      <c r="A88" s="25"/>
      <c r="B88" s="25"/>
      <c r="C88" s="26"/>
      <c r="D88" s="25"/>
      <c r="E88" s="25"/>
      <c r="F88" s="25"/>
      <c r="G88" s="25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48"/>
    </row>
    <row r="89" spans="1:23">
      <c r="A89" s="25"/>
      <c r="B89" s="25"/>
      <c r="C89" s="26"/>
      <c r="D89" s="25"/>
      <c r="E89" s="25"/>
      <c r="F89" s="25"/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48"/>
    </row>
    <row r="90" spans="1:23">
      <c r="A90" s="25"/>
      <c r="B90" s="25"/>
      <c r="C90" s="26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48"/>
    </row>
    <row r="91" spans="1:23">
      <c r="A91" s="25"/>
      <c r="B91" s="25"/>
      <c r="C91" s="26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48"/>
    </row>
    <row r="92" spans="1:23">
      <c r="A92" s="25"/>
      <c r="B92" s="25"/>
      <c r="C92" s="26"/>
      <c r="D92" s="25"/>
      <c r="E92" s="25"/>
      <c r="F92" s="25"/>
      <c r="G92" s="25"/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48"/>
    </row>
    <row r="93" spans="1:23">
      <c r="A93" s="25"/>
      <c r="B93" s="25"/>
      <c r="C93" s="26"/>
      <c r="D93" s="25"/>
      <c r="E93" s="25"/>
      <c r="F93" s="25"/>
      <c r="G93" s="25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48"/>
    </row>
    <row r="94" spans="1:23">
      <c r="A94" s="25"/>
      <c r="B94" s="25"/>
      <c r="C94" s="26"/>
      <c r="D94" s="25"/>
      <c r="E94" s="25"/>
      <c r="F94" s="25"/>
      <c r="G94" s="25"/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48"/>
    </row>
    <row r="95" spans="1:23">
      <c r="A95" s="25"/>
      <c r="B95" s="25"/>
      <c r="C95" s="26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48"/>
    </row>
    <row r="96" spans="1:23">
      <c r="A96" s="25"/>
      <c r="B96" s="25"/>
      <c r="C96" s="26"/>
      <c r="D96" s="25"/>
      <c r="E96" s="25"/>
      <c r="F96" s="25"/>
      <c r="G96" s="25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48"/>
    </row>
    <row r="97" spans="1:23">
      <c r="A97" s="25"/>
      <c r="B97" s="25"/>
      <c r="C97" s="26"/>
      <c r="D97" s="25"/>
      <c r="E97" s="25"/>
      <c r="F97" s="25"/>
      <c r="G97" s="25"/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48"/>
    </row>
    <row r="98" spans="1:23">
      <c r="A98" s="25"/>
      <c r="B98" s="25"/>
      <c r="C98" s="26"/>
      <c r="D98" s="25"/>
      <c r="E98" s="25"/>
      <c r="F98" s="25"/>
      <c r="G98" s="25"/>
      <c r="H98" s="25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48"/>
    </row>
    <row r="99" spans="1:23">
      <c r="A99" s="25"/>
      <c r="B99" s="25"/>
      <c r="C99" s="26"/>
      <c r="D99" s="25"/>
      <c r="E99" s="25"/>
      <c r="F99" s="25"/>
      <c r="G99" s="25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48"/>
    </row>
    <row r="100" spans="1:23">
      <c r="A100" s="25"/>
      <c r="B100" s="25"/>
      <c r="C100" s="26"/>
      <c r="D100" s="25"/>
      <c r="E100" s="25"/>
      <c r="F100" s="25"/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48"/>
    </row>
    <row r="101" spans="1:23">
      <c r="A101" s="25"/>
      <c r="B101" s="25"/>
      <c r="C101" s="26"/>
      <c r="D101" s="25"/>
      <c r="E101" s="25"/>
      <c r="F101" s="25"/>
      <c r="G101" s="25"/>
      <c r="H101" s="25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48"/>
    </row>
    <row r="102" spans="1:23">
      <c r="A102" s="25"/>
      <c r="B102" s="25"/>
      <c r="C102" s="26"/>
      <c r="D102" s="25"/>
      <c r="E102" s="25"/>
      <c r="F102" s="25"/>
      <c r="G102" s="25"/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48"/>
    </row>
    <row r="103" spans="1:23">
      <c r="A103" s="25"/>
      <c r="B103" s="25"/>
      <c r="C103" s="26"/>
      <c r="D103" s="25"/>
      <c r="E103" s="25"/>
      <c r="F103" s="25"/>
      <c r="G103" s="25"/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48"/>
    </row>
    <row r="104" spans="1:23">
      <c r="A104" s="25"/>
      <c r="B104" s="25"/>
      <c r="C104" s="26"/>
      <c r="D104" s="25"/>
      <c r="E104" s="25"/>
      <c r="F104" s="25"/>
      <c r="G104" s="25"/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48"/>
    </row>
    <row r="105" spans="1:23">
      <c r="A105" s="25"/>
      <c r="B105" s="25"/>
      <c r="C105" s="26"/>
      <c r="D105" s="25"/>
      <c r="E105" s="25"/>
      <c r="F105" s="25"/>
      <c r="G105" s="25"/>
      <c r="H105" s="25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48"/>
    </row>
    <row r="106" spans="1:23">
      <c r="A106" s="25"/>
      <c r="B106" s="25"/>
      <c r="C106" s="26"/>
      <c r="D106" s="25"/>
      <c r="E106" s="25"/>
      <c r="F106" s="25"/>
      <c r="G106" s="25"/>
      <c r="H106" s="25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48"/>
    </row>
    <row r="107" spans="1:23">
      <c r="A107" s="25"/>
      <c r="B107" s="25"/>
      <c r="C107" s="26"/>
      <c r="D107" s="25"/>
      <c r="E107" s="25"/>
      <c r="F107" s="25"/>
      <c r="G107" s="25"/>
      <c r="H107" s="25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48"/>
    </row>
    <row r="108" spans="1:23">
      <c r="A108" s="25"/>
      <c r="B108" s="25"/>
      <c r="C108" s="26"/>
      <c r="D108" s="25"/>
      <c r="E108" s="25"/>
      <c r="F108" s="25"/>
      <c r="G108" s="25"/>
      <c r="H108" s="25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48"/>
    </row>
    <row r="109" spans="1:23">
      <c r="A109" s="25"/>
      <c r="B109" s="25"/>
      <c r="C109" s="26"/>
      <c r="D109" s="25"/>
      <c r="E109" s="25"/>
      <c r="F109" s="25"/>
      <c r="G109" s="25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48"/>
    </row>
    <row r="110" spans="1:23">
      <c r="A110" s="25"/>
      <c r="B110" s="25"/>
      <c r="C110" s="26"/>
      <c r="D110" s="25"/>
      <c r="E110" s="25"/>
      <c r="F110" s="25"/>
      <c r="G110" s="25"/>
      <c r="H110" s="25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48"/>
    </row>
    <row r="111" spans="1:23">
      <c r="A111" s="25"/>
      <c r="B111" s="25"/>
      <c r="C111" s="26"/>
      <c r="D111" s="25"/>
      <c r="E111" s="25"/>
      <c r="F111" s="25"/>
      <c r="G111" s="25"/>
      <c r="H111" s="25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48"/>
    </row>
    <row r="112" spans="1:23">
      <c r="A112" s="25"/>
      <c r="B112" s="25"/>
      <c r="C112" s="26"/>
      <c r="D112" s="25"/>
      <c r="E112" s="25"/>
      <c r="F112" s="25"/>
      <c r="G112" s="25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48"/>
    </row>
    <row r="113" spans="1:23">
      <c r="A113" s="25"/>
      <c r="B113" s="25"/>
      <c r="C113" s="26"/>
      <c r="D113" s="25"/>
      <c r="E113" s="25"/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48"/>
    </row>
    <row r="114" spans="1:23">
      <c r="A114" s="25"/>
      <c r="B114" s="25"/>
      <c r="C114" s="26"/>
      <c r="D114" s="25"/>
      <c r="E114" s="25"/>
      <c r="F114" s="25"/>
      <c r="G114" s="25"/>
      <c r="H114" s="25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48"/>
    </row>
    <row r="115" spans="1:23">
      <c r="A115" s="36"/>
      <c r="B115" s="36"/>
      <c r="C115" s="60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48"/>
    </row>
    <row r="116" spans="1:23">
      <c r="A116" s="36"/>
      <c r="B116" s="36"/>
      <c r="C116" s="60"/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48"/>
    </row>
    <row r="117" spans="1:23">
      <c r="A117" s="36"/>
      <c r="B117" s="36"/>
      <c r="C117" s="60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48"/>
    </row>
    <row r="118" spans="1:23">
      <c r="A118" s="36"/>
      <c r="B118" s="36"/>
      <c r="C118" s="60"/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48"/>
    </row>
    <row r="119" spans="1:23">
      <c r="A119" s="36"/>
      <c r="B119" s="36"/>
      <c r="C119" s="60"/>
      <c r="D119" s="36"/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48"/>
    </row>
    <row r="120" spans="1:23">
      <c r="A120" s="36"/>
      <c r="B120" s="36"/>
      <c r="C120" s="60"/>
      <c r="D120" s="36"/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48"/>
    </row>
    <row r="121" spans="1:23">
      <c r="A121" s="36"/>
      <c r="B121" s="36"/>
      <c r="C121" s="60"/>
      <c r="D121" s="36"/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48"/>
    </row>
    <row r="122" spans="1:23">
      <c r="A122" s="36"/>
      <c r="B122" s="36"/>
      <c r="C122" s="60"/>
      <c r="D122" s="36"/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48"/>
    </row>
    <row r="123" spans="1:23">
      <c r="A123" s="36"/>
      <c r="B123" s="36"/>
      <c r="C123" s="60"/>
      <c r="D123" s="36"/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48"/>
    </row>
    <row r="124" spans="1:23">
      <c r="A124" s="36"/>
      <c r="B124" s="36"/>
      <c r="C124" s="60"/>
      <c r="D124" s="36"/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48"/>
    </row>
    <row r="125" spans="1:23">
      <c r="A125" s="36"/>
      <c r="B125" s="36"/>
      <c r="C125" s="60"/>
      <c r="D125" s="36"/>
      <c r="E125" s="36"/>
      <c r="F125" s="36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48"/>
    </row>
    <row r="126" spans="1:23">
      <c r="A126" s="36"/>
      <c r="B126" s="36"/>
      <c r="C126" s="60"/>
      <c r="D126" s="36"/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48"/>
    </row>
    <row r="127" spans="1:23">
      <c r="A127" s="36"/>
      <c r="B127" s="36"/>
      <c r="C127" s="60"/>
      <c r="D127" s="36"/>
      <c r="E127" s="36"/>
      <c r="F127" s="36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48"/>
    </row>
    <row r="128" spans="1:23">
      <c r="A128" s="36"/>
      <c r="B128" s="36"/>
      <c r="C128" s="60"/>
      <c r="D128" s="36"/>
      <c r="E128" s="36"/>
      <c r="F128" s="36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48"/>
    </row>
    <row r="129" spans="1:23">
      <c r="A129" s="36"/>
      <c r="B129" s="36"/>
      <c r="C129" s="60"/>
      <c r="D129" s="36"/>
      <c r="E129" s="36"/>
      <c r="F129" s="36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48"/>
    </row>
    <row r="130" spans="1:23">
      <c r="A130" s="36"/>
      <c r="B130" s="36"/>
      <c r="C130" s="60"/>
      <c r="D130" s="36"/>
      <c r="E130" s="36"/>
      <c r="F130" s="36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48"/>
    </row>
    <row r="131" spans="1:23">
      <c r="A131" s="36"/>
      <c r="B131" s="36"/>
      <c r="C131" s="60"/>
      <c r="D131" s="36"/>
      <c r="E131" s="36"/>
      <c r="F131" s="36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48"/>
    </row>
    <row r="132" spans="1:23">
      <c r="A132" s="36"/>
      <c r="B132" s="36"/>
      <c r="C132" s="60"/>
      <c r="D132" s="36"/>
      <c r="E132" s="36"/>
      <c r="F132" s="36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48"/>
    </row>
    <row r="133" spans="1:23">
      <c r="A133" s="36"/>
      <c r="B133" s="36"/>
      <c r="C133" s="60"/>
      <c r="D133" s="36"/>
      <c r="E133" s="36"/>
      <c r="F133" s="36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48"/>
    </row>
    <row r="134" spans="1:23">
      <c r="A134" s="36"/>
      <c r="B134" s="36"/>
      <c r="C134" s="60"/>
      <c r="D134" s="36"/>
      <c r="E134" s="36"/>
      <c r="F134" s="36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48"/>
    </row>
    <row r="135" spans="1:23">
      <c r="A135" s="36"/>
      <c r="B135" s="36"/>
      <c r="C135" s="60"/>
      <c r="D135" s="36"/>
      <c r="E135" s="36"/>
      <c r="F135" s="36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48"/>
    </row>
    <row r="136" spans="1:23">
      <c r="A136" s="36"/>
      <c r="B136" s="36"/>
      <c r="C136" s="60"/>
      <c r="D136" s="36"/>
      <c r="E136" s="36"/>
      <c r="F136" s="36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48"/>
    </row>
    <row r="137" spans="1:23">
      <c r="A137" s="36"/>
      <c r="B137" s="36"/>
      <c r="C137" s="60"/>
      <c r="D137" s="36"/>
      <c r="E137" s="36"/>
      <c r="F137" s="36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48"/>
    </row>
    <row r="138" spans="1:23">
      <c r="A138" s="36"/>
      <c r="B138" s="36"/>
      <c r="C138" s="60"/>
      <c r="D138" s="36"/>
      <c r="E138" s="36"/>
      <c r="F138" s="36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48"/>
    </row>
    <row r="139" spans="1:23">
      <c r="A139" s="36"/>
      <c r="B139" s="36"/>
      <c r="C139" s="60"/>
      <c r="D139" s="36"/>
      <c r="E139" s="36"/>
      <c r="F139" s="36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48"/>
    </row>
    <row r="140" spans="1:23">
      <c r="A140" s="36"/>
      <c r="B140" s="36"/>
      <c r="C140" s="60"/>
      <c r="D140" s="36"/>
      <c r="E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48"/>
    </row>
    <row r="141" spans="1:23">
      <c r="A141" s="36"/>
      <c r="B141" s="36"/>
      <c r="C141" s="60"/>
      <c r="D141" s="36"/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48"/>
    </row>
    <row r="142" spans="1:23">
      <c r="A142" s="36"/>
      <c r="B142" s="36"/>
      <c r="C142" s="60"/>
      <c r="D142" s="36"/>
      <c r="E142" s="36"/>
      <c r="F142" s="36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48"/>
    </row>
    <row r="143" spans="1:23">
      <c r="A143" s="36"/>
      <c r="B143" s="36"/>
      <c r="C143" s="60"/>
      <c r="D143" s="36"/>
      <c r="E143" s="36"/>
      <c r="F143" s="36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48"/>
    </row>
    <row r="144" spans="1:23">
      <c r="A144" s="36"/>
      <c r="B144" s="36"/>
      <c r="C144" s="60"/>
      <c r="D144" s="36"/>
      <c r="E144" s="36"/>
      <c r="F144" s="36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48"/>
    </row>
    <row r="145" spans="1:23">
      <c r="A145" s="36"/>
      <c r="B145" s="36"/>
      <c r="C145" s="60"/>
      <c r="D145" s="36"/>
      <c r="E145" s="36"/>
      <c r="F145" s="36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48"/>
    </row>
    <row r="146" spans="1:23">
      <c r="A146" s="36"/>
      <c r="B146" s="36"/>
      <c r="C146" s="60"/>
      <c r="D146" s="36"/>
      <c r="E146" s="36"/>
      <c r="F146" s="36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48"/>
    </row>
    <row r="147" spans="1:23">
      <c r="A147" s="36"/>
      <c r="B147" s="36"/>
      <c r="C147" s="60"/>
      <c r="D147" s="36"/>
      <c r="E147" s="36"/>
      <c r="F147" s="36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48"/>
    </row>
    <row r="148" spans="1:23">
      <c r="A148" s="36"/>
      <c r="B148" s="36"/>
      <c r="C148" s="60"/>
      <c r="D148" s="36"/>
      <c r="E148" s="36"/>
      <c r="F148" s="36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48"/>
    </row>
    <row r="149" spans="1:23">
      <c r="A149" s="36"/>
      <c r="B149" s="36"/>
      <c r="C149" s="60"/>
      <c r="D149" s="36"/>
      <c r="E149" s="36"/>
      <c r="F149" s="36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48"/>
    </row>
    <row r="150" spans="1:23">
      <c r="A150" s="36"/>
      <c r="B150" s="36"/>
      <c r="C150" s="60"/>
      <c r="D150" s="36"/>
      <c r="E150" s="36"/>
      <c r="F150" s="36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48"/>
    </row>
    <row r="151" spans="1:23">
      <c r="A151" s="36"/>
      <c r="B151" s="36"/>
      <c r="C151" s="60"/>
      <c r="D151" s="36"/>
      <c r="E151" s="36"/>
      <c r="F151" s="36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48"/>
    </row>
    <row r="152" spans="1:23">
      <c r="A152" s="36"/>
      <c r="B152" s="36"/>
      <c r="C152" s="60"/>
      <c r="D152" s="36"/>
      <c r="E152" s="36"/>
      <c r="F152" s="36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48"/>
    </row>
    <row r="153" spans="1:23">
      <c r="A153" s="36"/>
      <c r="B153" s="36"/>
      <c r="C153" s="60"/>
      <c r="D153" s="36"/>
      <c r="E153" s="36"/>
      <c r="F153" s="36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48"/>
    </row>
    <row r="154" spans="1:23">
      <c r="A154" s="36"/>
      <c r="B154" s="36"/>
      <c r="C154" s="60"/>
      <c r="D154" s="36"/>
      <c r="E154" s="36"/>
      <c r="F154" s="36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48"/>
    </row>
    <row r="155" spans="1:23">
      <c r="A155" s="36"/>
      <c r="B155" s="36"/>
      <c r="C155" s="60"/>
      <c r="D155" s="36"/>
      <c r="E155" s="36"/>
      <c r="F155" s="36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48"/>
    </row>
    <row r="156" spans="1:23">
      <c r="A156" s="36"/>
      <c r="B156" s="36"/>
      <c r="C156" s="60"/>
      <c r="D156" s="36"/>
      <c r="E156" s="36"/>
      <c r="F156" s="36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48"/>
    </row>
    <row r="157" spans="1:23">
      <c r="A157" s="36"/>
      <c r="B157" s="36"/>
      <c r="C157" s="60"/>
      <c r="D157" s="36"/>
      <c r="E157" s="36"/>
      <c r="F157" s="36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48"/>
    </row>
    <row r="158" spans="1:23">
      <c r="A158" s="36"/>
      <c r="B158" s="36"/>
      <c r="C158" s="60"/>
      <c r="D158" s="36"/>
      <c r="E158" s="36"/>
      <c r="F158" s="36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48"/>
    </row>
    <row r="159" spans="1:23">
      <c r="A159" s="36"/>
      <c r="B159" s="36"/>
      <c r="C159" s="60"/>
      <c r="D159" s="36"/>
      <c r="E159" s="36"/>
      <c r="F159" s="36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48"/>
    </row>
    <row r="160" spans="1:23">
      <c r="A160" s="36"/>
      <c r="B160" s="36"/>
      <c r="C160" s="60"/>
      <c r="D160" s="36"/>
      <c r="E160" s="36"/>
      <c r="F160" s="36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48"/>
    </row>
    <row r="161" spans="1:23">
      <c r="A161" s="36"/>
      <c r="B161" s="36"/>
      <c r="C161" s="60"/>
      <c r="D161" s="36"/>
      <c r="E161" s="36"/>
      <c r="F161" s="36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48"/>
    </row>
    <row r="162" spans="1:23">
      <c r="A162" s="36"/>
      <c r="B162" s="36"/>
      <c r="C162" s="60"/>
      <c r="D162" s="36"/>
      <c r="E162" s="36"/>
      <c r="F162" s="36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48"/>
    </row>
    <row r="163" spans="1:23">
      <c r="A163" s="36"/>
      <c r="B163" s="36"/>
      <c r="C163" s="60"/>
      <c r="D163" s="36"/>
      <c r="E163" s="36"/>
      <c r="F163" s="36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48"/>
    </row>
    <row r="164" spans="1:23">
      <c r="A164" s="36"/>
      <c r="B164" s="36"/>
      <c r="C164" s="60"/>
      <c r="D164" s="36"/>
      <c r="E164" s="36"/>
      <c r="F164" s="36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48"/>
    </row>
    <row r="165" spans="1:23">
      <c r="A165" s="36"/>
      <c r="B165" s="36"/>
      <c r="C165" s="60"/>
      <c r="D165" s="36"/>
      <c r="E165" s="36"/>
      <c r="F165" s="36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48"/>
    </row>
    <row r="166" spans="1:23">
      <c r="A166" s="36"/>
      <c r="B166" s="36"/>
      <c r="C166" s="60"/>
      <c r="D166" s="36"/>
      <c r="E166" s="36"/>
      <c r="F166" s="36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48"/>
    </row>
    <row r="167" spans="1:23">
      <c r="A167" s="36"/>
      <c r="B167" s="36"/>
      <c r="C167" s="60"/>
      <c r="D167" s="36"/>
      <c r="E167" s="36"/>
      <c r="F167" s="36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48"/>
    </row>
    <row r="168" spans="1:23">
      <c r="A168" s="36"/>
      <c r="B168" s="36"/>
      <c r="C168" s="60"/>
      <c r="D168" s="36"/>
      <c r="E168" s="36"/>
      <c r="F168" s="36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48"/>
    </row>
    <row r="169" spans="1:23">
      <c r="A169" s="36"/>
      <c r="B169" s="36"/>
      <c r="C169" s="60"/>
      <c r="D169" s="36"/>
      <c r="E169" s="36"/>
      <c r="F169" s="36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48"/>
    </row>
    <row r="170" spans="1:23">
      <c r="A170" s="36"/>
      <c r="B170" s="36"/>
      <c r="C170" s="60"/>
      <c r="D170" s="36"/>
      <c r="E170" s="36"/>
      <c r="F170" s="36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48"/>
    </row>
    <row r="171" spans="1:23">
      <c r="A171" s="36"/>
      <c r="B171" s="36"/>
      <c r="C171" s="60"/>
      <c r="D171" s="36"/>
      <c r="E171" s="36"/>
      <c r="F171" s="36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48"/>
    </row>
    <row r="172" spans="1:23">
      <c r="A172" s="36"/>
      <c r="B172" s="36"/>
      <c r="C172" s="60"/>
      <c r="D172" s="36"/>
      <c r="E172" s="36"/>
      <c r="F172" s="36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48"/>
    </row>
    <row r="173" spans="1:23">
      <c r="A173" s="36"/>
      <c r="B173" s="36"/>
      <c r="C173" s="60"/>
      <c r="D173" s="36"/>
      <c r="E173" s="36"/>
      <c r="F173" s="36"/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/>
      <c r="U173" s="36"/>
      <c r="V173" s="36"/>
      <c r="W173" s="48"/>
    </row>
    <row r="174" spans="1:23">
      <c r="A174" s="36"/>
      <c r="B174" s="36"/>
      <c r="C174" s="60"/>
      <c r="D174" s="36"/>
      <c r="E174" s="36"/>
      <c r="F174" s="36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6"/>
      <c r="U174" s="36"/>
      <c r="V174" s="36"/>
      <c r="W174" s="48"/>
    </row>
    <row r="175" spans="1:23">
      <c r="A175" s="36"/>
      <c r="B175" s="36"/>
      <c r="C175" s="60"/>
      <c r="D175" s="36"/>
      <c r="E175" s="36"/>
      <c r="F175" s="36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48"/>
    </row>
    <row r="176" spans="1:23">
      <c r="A176" s="36"/>
      <c r="B176" s="36"/>
      <c r="C176" s="60"/>
      <c r="D176" s="36"/>
      <c r="E176" s="36"/>
      <c r="F176" s="36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6"/>
      <c r="V176" s="36"/>
      <c r="W176" s="48"/>
    </row>
    <row r="177" spans="1:23">
      <c r="A177" s="36"/>
      <c r="B177" s="36"/>
      <c r="C177" s="60"/>
      <c r="D177" s="36"/>
      <c r="E177" s="36"/>
      <c r="F177" s="36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/>
      <c r="U177" s="36"/>
      <c r="V177" s="36"/>
      <c r="W177" s="48"/>
    </row>
    <row r="178" spans="1:23">
      <c r="A178" s="36"/>
      <c r="B178" s="36"/>
      <c r="C178" s="60"/>
      <c r="D178" s="36"/>
      <c r="E178" s="36"/>
      <c r="F178" s="36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48"/>
    </row>
    <row r="179" spans="1:23">
      <c r="A179" s="36"/>
      <c r="B179" s="36"/>
      <c r="C179" s="60"/>
      <c r="D179" s="36"/>
      <c r="E179" s="36"/>
      <c r="F179" s="36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/>
      <c r="U179" s="36"/>
      <c r="V179" s="36"/>
      <c r="W179" s="48"/>
    </row>
    <row r="180" spans="1:23">
      <c r="A180" s="36"/>
      <c r="B180" s="36"/>
      <c r="C180" s="60"/>
      <c r="D180" s="36"/>
      <c r="E180" s="36"/>
      <c r="F180" s="36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48"/>
    </row>
    <row r="181" spans="1:23">
      <c r="A181" s="36"/>
      <c r="B181" s="36"/>
      <c r="C181" s="60"/>
      <c r="D181" s="36"/>
      <c r="E181" s="36"/>
      <c r="F181" s="36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48"/>
    </row>
    <row r="182" spans="1:23">
      <c r="A182" s="36"/>
      <c r="B182" s="36"/>
      <c r="C182" s="60"/>
      <c r="D182" s="36"/>
      <c r="E182" s="36"/>
      <c r="F182" s="36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48"/>
    </row>
    <row r="183" spans="1:23">
      <c r="A183" s="36"/>
      <c r="B183" s="36"/>
      <c r="C183" s="60"/>
      <c r="D183" s="36"/>
      <c r="E183" s="36"/>
      <c r="F183" s="36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36"/>
      <c r="W183" s="48"/>
    </row>
    <row r="184" spans="1:23">
      <c r="A184" s="36"/>
      <c r="B184" s="36"/>
      <c r="C184" s="60"/>
      <c r="D184" s="36"/>
      <c r="E184" s="36"/>
      <c r="F184" s="36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48"/>
    </row>
    <row r="185" spans="1:23">
      <c r="A185" s="36"/>
      <c r="B185" s="36"/>
      <c r="C185" s="60"/>
      <c r="D185" s="36"/>
      <c r="E185" s="36"/>
      <c r="F185" s="36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48"/>
    </row>
    <row r="186" spans="1:23">
      <c r="A186" s="36"/>
      <c r="B186" s="36"/>
      <c r="C186" s="60"/>
      <c r="D186" s="36"/>
      <c r="E186" s="36"/>
      <c r="F186" s="36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48"/>
    </row>
    <row r="187" spans="1:23">
      <c r="A187" s="36"/>
      <c r="B187" s="36"/>
      <c r="C187" s="60"/>
      <c r="D187" s="36"/>
      <c r="E187" s="36"/>
      <c r="F187" s="36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/>
      <c r="U187" s="36"/>
      <c r="V187" s="36"/>
      <c r="W187" s="48"/>
    </row>
    <row r="188" spans="1:23">
      <c r="A188" s="36"/>
      <c r="B188" s="36"/>
      <c r="C188" s="60"/>
      <c r="D188" s="36"/>
      <c r="E188" s="36"/>
      <c r="F188" s="36"/>
      <c r="G188" s="36"/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/>
      <c r="U188" s="36"/>
      <c r="V188" s="36"/>
      <c r="W188" s="48"/>
    </row>
    <row r="189" spans="1:23">
      <c r="A189" s="36"/>
      <c r="B189" s="36"/>
      <c r="C189" s="60"/>
      <c r="D189" s="36"/>
      <c r="E189" s="36"/>
      <c r="F189" s="36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48"/>
    </row>
    <row r="190" spans="1:23">
      <c r="A190" s="36"/>
      <c r="B190" s="36"/>
      <c r="C190" s="60"/>
      <c r="D190" s="36"/>
      <c r="E190" s="36"/>
      <c r="F190" s="36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48"/>
    </row>
    <row r="191" spans="1:23">
      <c r="A191" s="36"/>
      <c r="B191" s="36"/>
      <c r="C191" s="60"/>
      <c r="D191" s="36"/>
      <c r="E191" s="36"/>
      <c r="F191" s="36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48"/>
    </row>
    <row r="192" spans="1:23">
      <c r="A192" s="36"/>
      <c r="B192" s="36"/>
      <c r="C192" s="60"/>
      <c r="D192" s="36"/>
      <c r="E192" s="36"/>
      <c r="F192" s="36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48"/>
    </row>
    <row r="193" spans="1:23">
      <c r="A193" s="36"/>
      <c r="B193" s="36"/>
      <c r="C193" s="60"/>
      <c r="D193" s="36"/>
      <c r="E193" s="36"/>
      <c r="F193" s="36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48"/>
    </row>
    <row r="194" spans="1:23">
      <c r="A194" s="36"/>
      <c r="B194" s="36"/>
      <c r="C194" s="60"/>
      <c r="D194" s="36"/>
      <c r="E194" s="36"/>
      <c r="F194" s="36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48"/>
    </row>
    <row r="195" spans="1:23">
      <c r="A195" s="36"/>
      <c r="B195" s="36"/>
      <c r="C195" s="60"/>
      <c r="D195" s="36"/>
      <c r="E195" s="36"/>
      <c r="F195" s="36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48"/>
    </row>
    <row r="196" spans="1:23">
      <c r="A196" s="36"/>
      <c r="B196" s="36"/>
      <c r="C196" s="60"/>
      <c r="D196" s="36"/>
      <c r="E196" s="36"/>
      <c r="F196" s="36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48"/>
    </row>
    <row r="197" spans="1:23">
      <c r="A197" s="36"/>
      <c r="B197" s="36"/>
      <c r="C197" s="60"/>
      <c r="D197" s="36"/>
      <c r="E197" s="36"/>
      <c r="F197" s="36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48"/>
    </row>
    <row r="198" spans="1:23">
      <c r="A198" s="36"/>
      <c r="B198" s="36"/>
      <c r="C198" s="60"/>
      <c r="D198" s="36"/>
      <c r="E198" s="36"/>
      <c r="F198" s="36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48"/>
    </row>
    <row r="199" spans="1:23">
      <c r="A199" s="36"/>
      <c r="B199" s="36"/>
      <c r="C199" s="60"/>
      <c r="D199" s="36"/>
      <c r="E199" s="36"/>
      <c r="F199" s="36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48"/>
    </row>
    <row r="200" spans="1:23">
      <c r="A200" s="36"/>
      <c r="B200" s="36"/>
      <c r="C200" s="60"/>
      <c r="D200" s="36"/>
      <c r="E200" s="36"/>
      <c r="F200" s="36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48"/>
    </row>
    <row r="201" spans="1:23">
      <c r="A201" s="36"/>
      <c r="B201" s="36"/>
      <c r="C201" s="60"/>
      <c r="D201" s="36"/>
      <c r="E201" s="36"/>
      <c r="F201" s="36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48"/>
    </row>
    <row r="202" spans="1:23">
      <c r="A202" s="36"/>
      <c r="B202" s="36"/>
      <c r="C202" s="60"/>
      <c r="D202" s="36"/>
      <c r="E202" s="36"/>
      <c r="F202" s="36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48"/>
    </row>
    <row r="203" spans="1:23">
      <c r="A203" s="36"/>
      <c r="B203" s="36"/>
      <c r="C203" s="60"/>
      <c r="D203" s="36"/>
      <c r="E203" s="36"/>
      <c r="F203" s="36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48"/>
    </row>
    <row r="204" spans="1:23">
      <c r="A204" s="36"/>
      <c r="B204" s="36"/>
      <c r="C204" s="60"/>
      <c r="D204" s="36"/>
      <c r="E204" s="36"/>
      <c r="F204" s="36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48"/>
    </row>
    <row r="205" spans="1:23">
      <c r="A205" s="36"/>
      <c r="B205" s="36"/>
      <c r="C205" s="60"/>
      <c r="D205" s="36"/>
      <c r="E205" s="36"/>
      <c r="F205" s="36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48"/>
    </row>
    <row r="206" spans="1:23">
      <c r="A206" s="36"/>
      <c r="B206" s="36"/>
      <c r="C206" s="60"/>
      <c r="D206" s="36"/>
      <c r="E206" s="36"/>
      <c r="F206" s="36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48"/>
    </row>
    <row r="207" spans="1:23">
      <c r="A207" s="36"/>
      <c r="B207" s="36"/>
      <c r="C207" s="60"/>
      <c r="D207" s="36"/>
      <c r="E207" s="36"/>
      <c r="F207" s="36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48"/>
    </row>
    <row r="208" spans="1:23">
      <c r="A208" s="36"/>
      <c r="B208" s="36"/>
      <c r="C208" s="60"/>
      <c r="D208" s="36"/>
      <c r="E208" s="36"/>
      <c r="F208" s="36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48"/>
    </row>
    <row r="209" spans="1:23">
      <c r="A209" s="36"/>
      <c r="B209" s="36"/>
      <c r="C209" s="60"/>
      <c r="D209" s="36"/>
      <c r="E209" s="36"/>
      <c r="F209" s="36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48"/>
    </row>
    <row r="210" spans="1:23">
      <c r="A210" s="36"/>
      <c r="B210" s="36"/>
      <c r="C210" s="60"/>
      <c r="D210" s="36"/>
      <c r="E210" s="36"/>
      <c r="F210" s="36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48"/>
    </row>
    <row r="211" spans="1:23">
      <c r="A211" s="36"/>
      <c r="B211" s="36"/>
      <c r="C211" s="60"/>
      <c r="D211" s="36"/>
      <c r="E211" s="36"/>
      <c r="F211" s="36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48"/>
    </row>
    <row r="212" spans="1:23">
      <c r="A212" s="36"/>
      <c r="B212" s="36"/>
      <c r="C212" s="60"/>
      <c r="D212" s="36"/>
      <c r="E212" s="36"/>
      <c r="F212" s="36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48"/>
    </row>
    <row r="213" spans="1:23">
      <c r="A213" s="36"/>
      <c r="B213" s="36"/>
      <c r="C213" s="60"/>
      <c r="D213" s="36"/>
      <c r="E213" s="36"/>
      <c r="F213" s="36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48"/>
    </row>
    <row r="214" spans="1:23">
      <c r="A214" s="36"/>
      <c r="B214" s="36"/>
      <c r="C214" s="60"/>
      <c r="D214" s="36"/>
      <c r="E214" s="36"/>
      <c r="F214" s="36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48"/>
    </row>
    <row r="215" spans="1:23">
      <c r="A215" s="36"/>
      <c r="B215" s="36"/>
      <c r="C215" s="60"/>
      <c r="D215" s="36"/>
      <c r="E215" s="36"/>
      <c r="F215" s="36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48"/>
    </row>
    <row r="216" spans="1:23">
      <c r="A216" s="36"/>
      <c r="B216" s="36"/>
      <c r="C216" s="60"/>
      <c r="D216" s="36"/>
      <c r="E216" s="36"/>
      <c r="F216" s="36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48"/>
    </row>
    <row r="217" spans="1:23">
      <c r="A217" s="36"/>
      <c r="B217" s="36"/>
      <c r="C217" s="60"/>
      <c r="D217" s="36"/>
      <c r="E217" s="36"/>
      <c r="F217" s="36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48"/>
    </row>
    <row r="218" spans="1:23">
      <c r="A218" s="36"/>
      <c r="B218" s="36"/>
      <c r="C218" s="60"/>
      <c r="D218" s="36"/>
      <c r="E218" s="36"/>
      <c r="F218" s="36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48"/>
    </row>
    <row r="219" spans="1:23">
      <c r="A219" s="36"/>
      <c r="B219" s="36"/>
      <c r="C219" s="60"/>
      <c r="D219" s="36"/>
      <c r="E219" s="36"/>
      <c r="F219" s="36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48"/>
    </row>
    <row r="220" spans="1:23">
      <c r="A220" s="36"/>
      <c r="B220" s="36"/>
      <c r="C220" s="60"/>
      <c r="D220" s="36"/>
      <c r="E220" s="36"/>
      <c r="F220" s="36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48"/>
    </row>
    <row r="221" spans="1:23">
      <c r="A221" s="36"/>
      <c r="B221" s="36"/>
      <c r="C221" s="60"/>
      <c r="D221" s="36"/>
      <c r="E221" s="36"/>
      <c r="F221" s="36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48"/>
    </row>
    <row r="222" spans="1:23">
      <c r="A222" s="36"/>
      <c r="B222" s="36"/>
      <c r="C222" s="60"/>
      <c r="D222" s="36"/>
      <c r="E222" s="36"/>
      <c r="F222" s="36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48"/>
    </row>
    <row r="223" spans="1:23">
      <c r="A223" s="36"/>
      <c r="B223" s="36"/>
      <c r="C223" s="60"/>
      <c r="D223" s="36"/>
      <c r="E223" s="36"/>
      <c r="F223" s="36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48"/>
    </row>
    <row r="224" spans="1:23">
      <c r="A224" s="36"/>
      <c r="B224" s="36"/>
      <c r="C224" s="60"/>
      <c r="D224" s="36"/>
      <c r="E224" s="36"/>
      <c r="F224" s="36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48"/>
    </row>
    <row r="225" spans="1:23">
      <c r="A225" s="36"/>
      <c r="B225" s="36"/>
      <c r="C225" s="60"/>
      <c r="D225" s="36"/>
      <c r="E225" s="36"/>
      <c r="F225" s="36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48"/>
    </row>
    <row r="226" spans="1:23">
      <c r="A226" s="36"/>
      <c r="B226" s="36"/>
      <c r="C226" s="60"/>
      <c r="D226" s="36"/>
      <c r="E226" s="36"/>
      <c r="F226" s="36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48"/>
    </row>
    <row r="227" spans="1:23">
      <c r="A227" s="36"/>
      <c r="B227" s="36"/>
      <c r="C227" s="60"/>
      <c r="D227" s="36"/>
      <c r="E227" s="36"/>
      <c r="F227" s="36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48"/>
    </row>
    <row r="228" spans="1:23">
      <c r="A228" s="36"/>
      <c r="B228" s="36"/>
      <c r="C228" s="60"/>
      <c r="D228" s="36"/>
      <c r="E228" s="36"/>
      <c r="F228" s="36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48"/>
    </row>
    <row r="229" spans="1:23">
      <c r="A229" s="36"/>
      <c r="B229" s="36"/>
      <c r="C229" s="60"/>
      <c r="D229" s="36"/>
      <c r="E229" s="36"/>
      <c r="F229" s="36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48"/>
    </row>
    <row r="230" spans="1:23">
      <c r="A230" s="36"/>
      <c r="B230" s="36"/>
      <c r="C230" s="60"/>
      <c r="D230" s="36"/>
      <c r="E230" s="36"/>
      <c r="F230" s="36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48"/>
    </row>
    <row r="231" spans="1:23">
      <c r="A231" s="36"/>
      <c r="B231" s="36"/>
      <c r="C231" s="60"/>
      <c r="D231" s="36"/>
      <c r="E231" s="36"/>
      <c r="F231" s="36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48"/>
    </row>
    <row r="232" spans="1:23">
      <c r="A232" s="36"/>
      <c r="B232" s="36"/>
      <c r="C232" s="60"/>
      <c r="D232" s="36"/>
      <c r="E232" s="36"/>
      <c r="F232" s="36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48"/>
    </row>
    <row r="233" spans="1:23">
      <c r="A233" s="36"/>
      <c r="B233" s="36"/>
      <c r="C233" s="60"/>
      <c r="D233" s="36"/>
      <c r="E233" s="36"/>
      <c r="F233" s="36"/>
      <c r="G233" s="36"/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48"/>
    </row>
    <row r="234" spans="1:23">
      <c r="A234" s="36"/>
      <c r="B234" s="36"/>
      <c r="C234" s="60"/>
      <c r="D234" s="36"/>
      <c r="E234" s="36"/>
      <c r="F234" s="36"/>
      <c r="G234" s="36"/>
      <c r="H234" s="36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48"/>
    </row>
    <row r="235" spans="1:23">
      <c r="A235" s="36"/>
      <c r="B235" s="36"/>
      <c r="C235" s="60"/>
      <c r="D235" s="36"/>
      <c r="E235" s="36"/>
      <c r="F235" s="36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48"/>
    </row>
    <row r="236" spans="1:23">
      <c r="A236" s="36"/>
      <c r="B236" s="36"/>
      <c r="C236" s="60"/>
      <c r="D236" s="36"/>
      <c r="E236" s="36"/>
      <c r="F236" s="36"/>
      <c r="G236" s="36"/>
      <c r="H236" s="36"/>
      <c r="I236" s="36"/>
      <c r="J236" s="36"/>
      <c r="K236" s="36"/>
      <c r="L236" s="36"/>
      <c r="M236" s="36"/>
      <c r="N236" s="36"/>
      <c r="O236" s="36"/>
      <c r="P236" s="36"/>
      <c r="Q236" s="36"/>
      <c r="R236" s="36"/>
      <c r="S236" s="36"/>
      <c r="T236" s="36"/>
      <c r="U236" s="36"/>
      <c r="V236" s="36"/>
      <c r="W236" s="48"/>
    </row>
    <row r="237" spans="1:23">
      <c r="A237" s="36"/>
      <c r="B237" s="36"/>
      <c r="C237" s="60"/>
      <c r="D237" s="36"/>
      <c r="E237" s="36"/>
      <c r="F237" s="36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48"/>
    </row>
    <row r="238" spans="1:23">
      <c r="A238" s="36"/>
      <c r="B238" s="36"/>
      <c r="C238" s="60"/>
      <c r="D238" s="36"/>
      <c r="E238" s="36"/>
      <c r="F238" s="36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48"/>
    </row>
    <row r="239" spans="1:23">
      <c r="A239" s="36"/>
      <c r="B239" s="36"/>
      <c r="C239" s="60"/>
      <c r="D239" s="36"/>
      <c r="E239" s="36"/>
      <c r="F239" s="36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48"/>
    </row>
    <row r="240" spans="1:23">
      <c r="A240" s="36"/>
      <c r="B240" s="36"/>
      <c r="C240" s="60"/>
      <c r="D240" s="36"/>
      <c r="E240" s="36"/>
      <c r="F240" s="36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  <c r="W240" s="48"/>
    </row>
    <row r="241" spans="1:23">
      <c r="A241" s="36"/>
      <c r="B241" s="36"/>
      <c r="C241" s="60"/>
      <c r="D241" s="36"/>
      <c r="E241" s="36"/>
      <c r="F241" s="36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48"/>
    </row>
    <row r="242" spans="1:23">
      <c r="A242" s="36"/>
      <c r="B242" s="36"/>
      <c r="C242" s="60"/>
      <c r="D242" s="36"/>
      <c r="E242" s="36"/>
      <c r="F242" s="36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48"/>
    </row>
    <row r="243" spans="1:23">
      <c r="A243" s="36"/>
      <c r="B243" s="36"/>
      <c r="C243" s="60"/>
      <c r="D243" s="36"/>
      <c r="E243" s="36"/>
      <c r="F243" s="36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48"/>
    </row>
    <row r="244" spans="1:23">
      <c r="A244" s="36"/>
      <c r="B244" s="36"/>
      <c r="C244" s="60"/>
      <c r="D244" s="36"/>
      <c r="E244" s="36"/>
      <c r="F244" s="36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48"/>
    </row>
    <row r="245" spans="1:23">
      <c r="A245" s="36"/>
      <c r="B245" s="36"/>
      <c r="C245" s="60"/>
      <c r="D245" s="36"/>
      <c r="E245" s="36"/>
      <c r="F245" s="36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48"/>
    </row>
    <row r="246" spans="1:23">
      <c r="A246" s="36"/>
      <c r="B246" s="36"/>
      <c r="C246" s="60"/>
      <c r="D246" s="36"/>
      <c r="E246" s="36"/>
      <c r="F246" s="36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  <c r="W246" s="48"/>
    </row>
    <row r="247" spans="1:23">
      <c r="A247" s="36"/>
      <c r="B247" s="36"/>
      <c r="C247" s="60"/>
      <c r="D247" s="36"/>
      <c r="E247" s="36"/>
      <c r="F247" s="36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48"/>
    </row>
    <row r="248" spans="1:23">
      <c r="A248" s="36"/>
      <c r="B248" s="36"/>
      <c r="C248" s="60"/>
      <c r="D248" s="36"/>
      <c r="E248" s="36"/>
      <c r="F248" s="36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48"/>
    </row>
    <row r="249" spans="1:23">
      <c r="A249" s="36"/>
      <c r="B249" s="36"/>
      <c r="C249" s="60"/>
      <c r="D249" s="36"/>
      <c r="E249" s="36"/>
      <c r="F249" s="36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48"/>
    </row>
    <row r="250" spans="1:23">
      <c r="A250" s="36"/>
      <c r="B250" s="36"/>
      <c r="C250" s="60"/>
      <c r="D250" s="36"/>
      <c r="E250" s="36"/>
      <c r="F250" s="36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48"/>
    </row>
    <row r="251" spans="1:23">
      <c r="A251" s="36"/>
      <c r="B251" s="36"/>
      <c r="C251" s="60"/>
      <c r="D251" s="36"/>
      <c r="E251" s="36"/>
      <c r="F251" s="36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48"/>
    </row>
    <row r="252" spans="1:23">
      <c r="A252" s="36"/>
      <c r="B252" s="36"/>
      <c r="C252" s="60"/>
      <c r="D252" s="36"/>
      <c r="E252" s="36"/>
      <c r="F252" s="36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48"/>
    </row>
    <row r="253" spans="1:23">
      <c r="A253" s="36"/>
      <c r="B253" s="36"/>
      <c r="C253" s="60"/>
      <c r="D253" s="36"/>
      <c r="E253" s="36"/>
      <c r="F253" s="36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48"/>
    </row>
    <row r="254" spans="1:23">
      <c r="A254" s="36"/>
      <c r="B254" s="36"/>
      <c r="C254" s="60"/>
      <c r="D254" s="36"/>
      <c r="E254" s="36"/>
      <c r="F254" s="36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48"/>
    </row>
    <row r="255" spans="1:23">
      <c r="A255" s="36"/>
      <c r="B255" s="36"/>
      <c r="C255" s="60"/>
      <c r="D255" s="36"/>
      <c r="E255" s="36"/>
      <c r="F255" s="36"/>
      <c r="G255" s="36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48"/>
    </row>
    <row r="256" spans="1:23">
      <c r="A256" s="36"/>
      <c r="B256" s="36"/>
      <c r="C256" s="60"/>
      <c r="D256" s="36"/>
      <c r="E256" s="36"/>
      <c r="F256" s="36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  <c r="W256" s="48"/>
    </row>
    <row r="257" spans="1:23">
      <c r="A257" s="36"/>
      <c r="B257" s="36"/>
      <c r="C257" s="60"/>
      <c r="D257" s="36"/>
      <c r="E257" s="36"/>
      <c r="F257" s="36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48"/>
    </row>
    <row r="258" spans="1:23">
      <c r="A258" s="36"/>
      <c r="B258" s="36"/>
      <c r="C258" s="60"/>
      <c r="D258" s="36"/>
      <c r="E258" s="36"/>
      <c r="F258" s="36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48"/>
    </row>
    <row r="259" spans="1:23">
      <c r="A259" s="36"/>
      <c r="B259" s="36"/>
      <c r="C259" s="60"/>
      <c r="D259" s="36"/>
      <c r="E259" s="36"/>
      <c r="F259" s="36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48"/>
    </row>
    <row r="260" spans="1:23">
      <c r="A260" s="36"/>
      <c r="B260" s="36"/>
      <c r="C260" s="60"/>
      <c r="D260" s="36"/>
      <c r="E260" s="36"/>
      <c r="F260" s="36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48"/>
    </row>
    <row r="261" spans="1:23">
      <c r="A261" s="36"/>
      <c r="B261" s="36"/>
      <c r="C261" s="60"/>
      <c r="D261" s="36"/>
      <c r="E261" s="36"/>
      <c r="F261" s="36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48"/>
    </row>
    <row r="262" spans="1:23">
      <c r="A262" s="36"/>
      <c r="B262" s="36"/>
      <c r="C262" s="60"/>
      <c r="D262" s="36"/>
      <c r="E262" s="36"/>
      <c r="F262" s="36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48"/>
    </row>
    <row r="263" spans="1:23">
      <c r="A263" s="36"/>
      <c r="B263" s="36"/>
      <c r="C263" s="60"/>
      <c r="D263" s="36"/>
      <c r="E263" s="36"/>
      <c r="F263" s="36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48"/>
    </row>
    <row r="264" spans="1:23">
      <c r="A264" s="36"/>
      <c r="B264" s="36"/>
      <c r="C264" s="60"/>
      <c r="D264" s="36"/>
      <c r="E264" s="36"/>
      <c r="F264" s="36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48"/>
    </row>
    <row r="265" spans="1:23">
      <c r="A265" s="36"/>
      <c r="B265" s="36"/>
      <c r="C265" s="60"/>
      <c r="D265" s="36"/>
      <c r="E265" s="36"/>
      <c r="F265" s="36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48"/>
    </row>
    <row r="266" spans="1:23">
      <c r="A266" s="36"/>
      <c r="B266" s="36"/>
      <c r="C266" s="60"/>
      <c r="D266" s="36"/>
      <c r="E266" s="36"/>
      <c r="F266" s="36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48"/>
    </row>
    <row r="267" spans="1:23">
      <c r="A267" s="36"/>
      <c r="B267" s="36"/>
      <c r="C267" s="60"/>
      <c r="D267" s="36"/>
      <c r="E267" s="36"/>
      <c r="F267" s="36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48"/>
    </row>
    <row r="268" spans="1:23">
      <c r="A268" s="36"/>
      <c r="B268" s="36"/>
      <c r="C268" s="60"/>
      <c r="D268" s="36"/>
      <c r="E268" s="36"/>
      <c r="F268" s="36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48"/>
    </row>
    <row r="269" spans="1:23">
      <c r="A269" s="36"/>
      <c r="B269" s="36"/>
      <c r="C269" s="60"/>
      <c r="D269" s="36"/>
      <c r="E269" s="36"/>
      <c r="F269" s="36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48"/>
    </row>
    <row r="270" spans="1:23">
      <c r="A270" s="36"/>
      <c r="B270" s="36"/>
      <c r="C270" s="60"/>
      <c r="D270" s="36"/>
      <c r="E270" s="36"/>
      <c r="F270" s="36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48"/>
    </row>
    <row r="271" spans="1:23">
      <c r="A271" s="36"/>
      <c r="B271" s="36"/>
      <c r="C271" s="60"/>
      <c r="D271" s="36"/>
      <c r="E271" s="36"/>
      <c r="F271" s="36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48"/>
    </row>
    <row r="272" spans="1:23">
      <c r="A272" s="36"/>
      <c r="B272" s="36"/>
      <c r="C272" s="60"/>
      <c r="D272" s="36"/>
      <c r="E272" s="36"/>
      <c r="F272" s="36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48"/>
    </row>
    <row r="273" spans="1:23">
      <c r="A273" s="36"/>
      <c r="B273" s="36"/>
      <c r="C273" s="60"/>
      <c r="D273" s="36"/>
      <c r="E273" s="36"/>
      <c r="F273" s="36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48"/>
    </row>
    <row r="274" spans="1:23">
      <c r="A274" s="36"/>
      <c r="B274" s="36"/>
      <c r="C274" s="60"/>
      <c r="D274" s="36"/>
      <c r="E274" s="36"/>
      <c r="F274" s="36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48"/>
    </row>
    <row r="275" spans="1:23">
      <c r="A275" s="36"/>
      <c r="B275" s="36"/>
      <c r="C275" s="60"/>
      <c r="D275" s="36"/>
      <c r="E275" s="36"/>
      <c r="F275" s="36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48"/>
    </row>
    <row r="276" spans="1:23">
      <c r="A276" s="36"/>
      <c r="B276" s="36"/>
      <c r="C276" s="60"/>
      <c r="D276" s="36"/>
      <c r="E276" s="36"/>
      <c r="F276" s="36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48"/>
    </row>
    <row r="277" spans="1:23">
      <c r="A277" s="36"/>
      <c r="B277" s="36"/>
      <c r="C277" s="60"/>
      <c r="D277" s="36"/>
      <c r="E277" s="36"/>
      <c r="F277" s="36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48"/>
    </row>
    <row r="278" spans="1:23">
      <c r="A278" s="36"/>
      <c r="B278" s="36"/>
      <c r="C278" s="60"/>
      <c r="D278" s="36"/>
      <c r="E278" s="36"/>
      <c r="F278" s="36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48"/>
    </row>
    <row r="279" spans="1:23">
      <c r="A279" s="36"/>
      <c r="B279" s="36"/>
      <c r="C279" s="60"/>
      <c r="D279" s="36"/>
      <c r="E279" s="36"/>
      <c r="F279" s="36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48"/>
    </row>
    <row r="280" spans="1:23">
      <c r="A280" s="36"/>
      <c r="B280" s="36"/>
      <c r="C280" s="60"/>
      <c r="D280" s="36"/>
      <c r="E280" s="36"/>
      <c r="F280" s="36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48"/>
    </row>
    <row r="281" spans="1:23">
      <c r="A281" s="36"/>
      <c r="B281" s="36"/>
      <c r="C281" s="60"/>
      <c r="D281" s="36"/>
      <c r="E281" s="36"/>
      <c r="F281" s="36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48"/>
    </row>
    <row r="282" spans="1:23">
      <c r="A282" s="36"/>
      <c r="B282" s="36"/>
      <c r="C282" s="60"/>
      <c r="D282" s="36"/>
      <c r="E282" s="36"/>
      <c r="F282" s="36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48"/>
    </row>
    <row r="283" spans="1:23">
      <c r="A283" s="36"/>
      <c r="B283" s="36"/>
      <c r="C283" s="60"/>
      <c r="D283" s="36"/>
      <c r="E283" s="36"/>
      <c r="F283" s="36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48"/>
    </row>
    <row r="284" spans="1:23">
      <c r="A284" s="36"/>
      <c r="B284" s="36"/>
      <c r="C284" s="60"/>
      <c r="D284" s="36"/>
      <c r="E284" s="36"/>
      <c r="F284" s="36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  <c r="W284" s="48"/>
    </row>
    <row r="285" spans="1:23">
      <c r="A285" s="36"/>
      <c r="B285" s="36"/>
      <c r="C285" s="60"/>
      <c r="D285" s="36"/>
      <c r="E285" s="36"/>
      <c r="F285" s="36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48"/>
    </row>
    <row r="286" spans="1:23">
      <c r="A286" s="36"/>
      <c r="B286" s="36"/>
      <c r="C286" s="60"/>
      <c r="D286" s="36"/>
      <c r="E286" s="36"/>
      <c r="F286" s="36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48"/>
    </row>
    <row r="287" spans="1:23">
      <c r="A287" s="36"/>
      <c r="B287" s="36"/>
      <c r="C287" s="60"/>
      <c r="D287" s="36"/>
      <c r="E287" s="36"/>
      <c r="F287" s="36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48"/>
    </row>
    <row r="288" spans="1:23">
      <c r="A288" s="36"/>
      <c r="B288" s="36"/>
      <c r="C288" s="60"/>
      <c r="D288" s="36"/>
      <c r="E288" s="36"/>
      <c r="F288" s="36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48"/>
    </row>
    <row r="289" spans="1:23">
      <c r="A289" s="36"/>
      <c r="B289" s="36"/>
      <c r="C289" s="60"/>
      <c r="D289" s="36"/>
      <c r="E289" s="36"/>
      <c r="F289" s="36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48"/>
    </row>
    <row r="290" spans="1:23">
      <c r="A290" s="36"/>
      <c r="B290" s="36"/>
      <c r="C290" s="60"/>
      <c r="D290" s="36"/>
      <c r="E290" s="36"/>
      <c r="F290" s="36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48"/>
    </row>
    <row r="291" spans="1:23">
      <c r="A291" s="36"/>
      <c r="B291" s="36"/>
      <c r="C291" s="60"/>
      <c r="D291" s="36"/>
      <c r="E291" s="36"/>
      <c r="F291" s="36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48"/>
    </row>
    <row r="292" spans="1:23">
      <c r="A292" s="36"/>
      <c r="B292" s="36"/>
      <c r="C292" s="60"/>
      <c r="D292" s="36"/>
      <c r="E292" s="36"/>
      <c r="F292" s="36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48"/>
    </row>
    <row r="293" spans="1:23">
      <c r="A293" s="36"/>
      <c r="B293" s="36"/>
      <c r="C293" s="60"/>
      <c r="D293" s="36"/>
      <c r="E293" s="36"/>
      <c r="F293" s="36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48"/>
    </row>
    <row r="294" spans="1:23">
      <c r="A294" s="36"/>
      <c r="B294" s="36"/>
      <c r="C294" s="60"/>
      <c r="D294" s="36"/>
      <c r="E294" s="36"/>
      <c r="F294" s="36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48"/>
    </row>
    <row r="295" spans="1:23">
      <c r="A295" s="36"/>
      <c r="B295" s="36"/>
      <c r="C295" s="60"/>
      <c r="D295" s="36"/>
      <c r="E295" s="36"/>
      <c r="F295" s="36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48"/>
    </row>
    <row r="296" spans="1:23">
      <c r="A296" s="36"/>
      <c r="B296" s="36"/>
      <c r="C296" s="60"/>
      <c r="D296" s="36"/>
      <c r="E296" s="36"/>
      <c r="F296" s="36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  <c r="W296" s="48"/>
    </row>
    <row r="297" spans="1:23">
      <c r="A297" s="36"/>
      <c r="B297" s="36"/>
      <c r="C297" s="60"/>
      <c r="D297" s="36"/>
      <c r="E297" s="36"/>
      <c r="F297" s="36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  <c r="W297" s="48"/>
    </row>
    <row r="298" spans="1:23">
      <c r="A298" s="36"/>
      <c r="B298" s="36"/>
      <c r="C298" s="60"/>
      <c r="D298" s="36"/>
      <c r="E298" s="36"/>
      <c r="F298" s="36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48"/>
    </row>
    <row r="299" spans="1:23">
      <c r="A299" s="36"/>
      <c r="B299" s="36"/>
      <c r="C299" s="60"/>
      <c r="D299" s="36"/>
      <c r="E299" s="36"/>
      <c r="F299" s="36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48"/>
    </row>
    <row r="300" spans="1:23">
      <c r="A300" s="36"/>
      <c r="B300" s="36"/>
      <c r="C300" s="60"/>
      <c r="D300" s="36"/>
      <c r="E300" s="36"/>
      <c r="F300" s="36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48"/>
    </row>
    <row r="301" spans="1:23">
      <c r="A301" s="36"/>
      <c r="B301" s="36"/>
      <c r="C301" s="60"/>
      <c r="D301" s="36"/>
      <c r="E301" s="36"/>
      <c r="F301" s="36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48"/>
    </row>
    <row r="302" spans="1:23">
      <c r="A302" s="36"/>
      <c r="B302" s="36"/>
      <c r="C302" s="60"/>
      <c r="D302" s="36"/>
      <c r="E302" s="36"/>
      <c r="F302" s="36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48"/>
    </row>
    <row r="303" spans="1:23">
      <c r="A303" s="36"/>
      <c r="B303" s="36"/>
      <c r="C303" s="60"/>
      <c r="D303" s="36"/>
      <c r="E303" s="36"/>
      <c r="F303" s="36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48"/>
    </row>
    <row r="304" spans="1:23">
      <c r="A304" s="36"/>
      <c r="B304" s="36"/>
      <c r="C304" s="60"/>
      <c r="D304" s="36"/>
      <c r="E304" s="36"/>
      <c r="F304" s="36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48"/>
    </row>
    <row r="305" spans="1:23">
      <c r="A305" s="36"/>
      <c r="B305" s="36"/>
      <c r="C305" s="60"/>
      <c r="D305" s="36"/>
      <c r="E305" s="36"/>
      <c r="F305" s="36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48"/>
    </row>
    <row r="306" spans="1:23">
      <c r="A306" s="36"/>
      <c r="B306" s="36"/>
      <c r="C306" s="60"/>
      <c r="D306" s="36"/>
      <c r="E306" s="36"/>
      <c r="F306" s="36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48"/>
    </row>
    <row r="307" spans="1:23">
      <c r="A307" s="36"/>
      <c r="B307" s="36"/>
      <c r="C307" s="60"/>
      <c r="D307" s="36"/>
      <c r="E307" s="36"/>
      <c r="F307" s="36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48"/>
    </row>
    <row r="308" spans="1:23">
      <c r="A308" s="36"/>
      <c r="B308" s="36"/>
      <c r="C308" s="60"/>
      <c r="D308" s="36"/>
      <c r="E308" s="36"/>
      <c r="F308" s="36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48"/>
    </row>
    <row r="309" spans="1:23">
      <c r="A309" s="36"/>
      <c r="B309" s="36"/>
      <c r="C309" s="60"/>
      <c r="D309" s="36"/>
      <c r="E309" s="36"/>
      <c r="F309" s="36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48"/>
    </row>
    <row r="310" spans="1:23">
      <c r="A310" s="36"/>
      <c r="B310" s="36"/>
      <c r="C310" s="60"/>
      <c r="D310" s="36"/>
      <c r="E310" s="36"/>
      <c r="F310" s="36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48"/>
    </row>
    <row r="311" spans="1:23">
      <c r="A311" s="36"/>
      <c r="B311" s="36"/>
      <c r="C311" s="60"/>
      <c r="D311" s="36"/>
      <c r="E311" s="36"/>
      <c r="F311" s="36"/>
      <c r="G311" s="36"/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36"/>
      <c r="S311" s="36"/>
      <c r="T311" s="36"/>
      <c r="U311" s="36"/>
      <c r="V311" s="36"/>
      <c r="W311" s="48"/>
    </row>
    <row r="312" spans="1:23">
      <c r="A312" s="36"/>
      <c r="B312" s="36"/>
      <c r="C312" s="60"/>
      <c r="D312" s="36"/>
      <c r="E312" s="36"/>
      <c r="F312" s="36"/>
      <c r="G312" s="36"/>
      <c r="H312" s="36"/>
      <c r="I312" s="36"/>
      <c r="J312" s="36"/>
      <c r="K312" s="36"/>
      <c r="L312" s="36"/>
      <c r="M312" s="36"/>
      <c r="N312" s="36"/>
      <c r="O312" s="36"/>
      <c r="P312" s="36"/>
      <c r="Q312" s="36"/>
      <c r="R312" s="36"/>
      <c r="S312" s="36"/>
      <c r="T312" s="36"/>
      <c r="U312" s="36"/>
      <c r="V312" s="36"/>
      <c r="W312" s="48"/>
    </row>
    <row r="313" spans="1:23">
      <c r="A313" s="36"/>
      <c r="B313" s="36"/>
      <c r="C313" s="60"/>
      <c r="D313" s="36"/>
      <c r="E313" s="36"/>
      <c r="F313" s="36"/>
      <c r="G313" s="36"/>
      <c r="H313" s="36"/>
      <c r="I313" s="36"/>
      <c r="J313" s="36"/>
      <c r="K313" s="36"/>
      <c r="L313" s="36"/>
      <c r="M313" s="36"/>
      <c r="N313" s="36"/>
      <c r="O313" s="36"/>
      <c r="P313" s="36"/>
      <c r="Q313" s="36"/>
      <c r="R313" s="36"/>
      <c r="S313" s="36"/>
      <c r="T313" s="36"/>
      <c r="U313" s="36"/>
      <c r="V313" s="36"/>
      <c r="W313" s="48"/>
    </row>
    <row r="314" spans="1:23">
      <c r="A314" s="36"/>
      <c r="B314" s="36"/>
      <c r="C314" s="60"/>
      <c r="D314" s="36"/>
      <c r="E314" s="36"/>
      <c r="F314" s="36"/>
      <c r="G314" s="36"/>
      <c r="H314" s="36"/>
      <c r="I314" s="36"/>
      <c r="J314" s="36"/>
      <c r="K314" s="36"/>
      <c r="L314" s="36"/>
      <c r="M314" s="36"/>
      <c r="N314" s="36"/>
      <c r="O314" s="36"/>
      <c r="P314" s="36"/>
      <c r="Q314" s="36"/>
      <c r="R314" s="36"/>
      <c r="S314" s="36"/>
      <c r="T314" s="36"/>
      <c r="U314" s="36"/>
      <c r="V314" s="36"/>
      <c r="W314" s="48"/>
    </row>
    <row r="315" spans="1:23">
      <c r="A315" s="36"/>
      <c r="B315" s="36"/>
      <c r="C315" s="60"/>
      <c r="D315" s="36"/>
      <c r="E315" s="36"/>
      <c r="F315" s="36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48"/>
    </row>
    <row r="316" spans="1:23">
      <c r="A316" s="36"/>
      <c r="B316" s="36"/>
      <c r="C316" s="60"/>
      <c r="D316" s="36"/>
      <c r="E316" s="36"/>
      <c r="F316" s="36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48"/>
    </row>
    <row r="317" spans="1:23">
      <c r="A317" s="36"/>
      <c r="B317" s="36"/>
      <c r="C317" s="60"/>
      <c r="D317" s="36"/>
      <c r="E317" s="36"/>
      <c r="F317" s="36"/>
      <c r="G317" s="36"/>
      <c r="H317" s="36"/>
      <c r="I317" s="36"/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  <c r="W317" s="48"/>
    </row>
    <row r="318" spans="1:23">
      <c r="A318" s="36"/>
      <c r="B318" s="36"/>
      <c r="C318" s="60"/>
      <c r="D318" s="36"/>
      <c r="E318" s="36"/>
      <c r="F318" s="36"/>
      <c r="G318" s="36"/>
      <c r="H318" s="36"/>
      <c r="I318" s="36"/>
      <c r="J318" s="36"/>
      <c r="K318" s="36"/>
      <c r="L318" s="36"/>
      <c r="M318" s="36"/>
      <c r="N318" s="36"/>
      <c r="O318" s="36"/>
      <c r="P318" s="36"/>
      <c r="Q318" s="36"/>
      <c r="R318" s="36"/>
      <c r="S318" s="36"/>
      <c r="T318" s="36"/>
      <c r="U318" s="36"/>
      <c r="V318" s="36"/>
      <c r="W318" s="48"/>
    </row>
    <row r="319" spans="1:23">
      <c r="A319" s="36"/>
      <c r="B319" s="36"/>
      <c r="C319" s="60"/>
      <c r="D319" s="36"/>
      <c r="E319" s="36"/>
      <c r="F319" s="36"/>
      <c r="G319" s="36"/>
      <c r="H319" s="36"/>
      <c r="I319" s="36"/>
      <c r="J319" s="36"/>
      <c r="K319" s="36"/>
      <c r="L319" s="36"/>
      <c r="M319" s="36"/>
      <c r="N319" s="36"/>
      <c r="O319" s="36"/>
      <c r="P319" s="36"/>
      <c r="Q319" s="36"/>
      <c r="R319" s="36"/>
      <c r="S319" s="36"/>
      <c r="T319" s="36"/>
      <c r="U319" s="36"/>
      <c r="V319" s="36"/>
      <c r="W319" s="48"/>
    </row>
    <row r="320" spans="1:23">
      <c r="A320" s="36"/>
      <c r="B320" s="36"/>
      <c r="C320" s="60"/>
      <c r="D320" s="36"/>
      <c r="E320" s="36"/>
      <c r="F320" s="36"/>
      <c r="G320" s="36"/>
      <c r="H320" s="36"/>
      <c r="I320" s="36"/>
      <c r="J320" s="36"/>
      <c r="K320" s="36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/>
      <c r="W320" s="48"/>
    </row>
    <row r="321" spans="1:23">
      <c r="A321" s="36"/>
      <c r="B321" s="36"/>
      <c r="C321" s="60"/>
      <c r="D321" s="36"/>
      <c r="E321" s="36"/>
      <c r="F321" s="36"/>
      <c r="G321" s="36"/>
      <c r="H321" s="36"/>
      <c r="I321" s="36"/>
      <c r="J321" s="36"/>
      <c r="K321" s="36"/>
      <c r="L321" s="36"/>
      <c r="M321" s="36"/>
      <c r="N321" s="36"/>
      <c r="O321" s="36"/>
      <c r="P321" s="36"/>
      <c r="Q321" s="36"/>
      <c r="R321" s="36"/>
      <c r="S321" s="36"/>
      <c r="T321" s="36"/>
      <c r="U321" s="36"/>
      <c r="V321" s="36"/>
      <c r="W321" s="48"/>
    </row>
    <row r="322" spans="1:23">
      <c r="A322" s="36"/>
      <c r="B322" s="36"/>
      <c r="C322" s="60"/>
      <c r="D322" s="36"/>
      <c r="E322" s="36"/>
      <c r="F322" s="36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48"/>
    </row>
    <row r="323" spans="1:23">
      <c r="A323" s="36"/>
      <c r="B323" s="36"/>
      <c r="C323" s="60"/>
      <c r="D323" s="36"/>
      <c r="E323" s="36"/>
      <c r="F323" s="36"/>
      <c r="G323" s="36"/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48"/>
    </row>
    <row r="324" spans="1:23">
      <c r="A324" s="36"/>
      <c r="B324" s="36"/>
      <c r="C324" s="60"/>
      <c r="D324" s="36"/>
      <c r="E324" s="36"/>
      <c r="F324" s="36"/>
      <c r="G324" s="36"/>
      <c r="H324" s="36"/>
      <c r="I324" s="36"/>
      <c r="J324" s="36"/>
      <c r="K324" s="36"/>
      <c r="L324" s="36"/>
      <c r="M324" s="36"/>
      <c r="N324" s="36"/>
      <c r="O324" s="36"/>
      <c r="P324" s="36"/>
      <c r="Q324" s="36"/>
      <c r="R324" s="36"/>
      <c r="S324" s="36"/>
      <c r="T324" s="36"/>
      <c r="U324" s="36"/>
      <c r="V324" s="36"/>
      <c r="W324" s="48"/>
    </row>
    <row r="325" spans="1:23">
      <c r="A325" s="36"/>
      <c r="B325" s="36"/>
      <c r="C325" s="60"/>
      <c r="D325" s="36"/>
      <c r="E325" s="36"/>
      <c r="F325" s="36"/>
      <c r="G325" s="36"/>
      <c r="H325" s="36"/>
      <c r="I325" s="36"/>
      <c r="J325" s="36"/>
      <c r="K325" s="36"/>
      <c r="L325" s="36"/>
      <c r="M325" s="36"/>
      <c r="N325" s="36"/>
      <c r="O325" s="36"/>
      <c r="P325" s="36"/>
      <c r="Q325" s="36"/>
      <c r="R325" s="36"/>
      <c r="S325" s="36"/>
      <c r="T325" s="36"/>
      <c r="U325" s="36"/>
      <c r="V325" s="36"/>
      <c r="W325" s="48"/>
    </row>
    <row r="326" spans="1:23">
      <c r="A326" s="36"/>
      <c r="B326" s="36"/>
      <c r="C326" s="60"/>
      <c r="D326" s="36"/>
      <c r="E326" s="36"/>
      <c r="F326" s="36"/>
      <c r="G326" s="36"/>
      <c r="H326" s="36"/>
      <c r="I326" s="36"/>
      <c r="J326" s="36"/>
      <c r="K326" s="36"/>
      <c r="L326" s="36"/>
      <c r="M326" s="36"/>
      <c r="N326" s="36"/>
      <c r="O326" s="36"/>
      <c r="P326" s="36"/>
      <c r="Q326" s="36"/>
      <c r="R326" s="36"/>
      <c r="S326" s="36"/>
      <c r="T326" s="36"/>
      <c r="U326" s="36"/>
      <c r="V326" s="36"/>
      <c r="W326" s="48"/>
    </row>
    <row r="327" spans="1:23">
      <c r="A327" s="36"/>
      <c r="B327" s="36"/>
      <c r="C327" s="60"/>
      <c r="D327" s="36"/>
      <c r="E327" s="36"/>
      <c r="F327" s="36"/>
      <c r="G327" s="36"/>
      <c r="H327" s="36"/>
      <c r="I327" s="36"/>
      <c r="J327" s="36"/>
      <c r="K327" s="36"/>
      <c r="L327" s="36"/>
      <c r="M327" s="36"/>
      <c r="N327" s="36"/>
      <c r="O327" s="36"/>
      <c r="P327" s="36"/>
      <c r="Q327" s="36"/>
      <c r="R327" s="36"/>
      <c r="S327" s="36"/>
      <c r="T327" s="36"/>
      <c r="U327" s="36"/>
      <c r="V327" s="36"/>
      <c r="W327" s="48"/>
    </row>
    <row r="328" spans="1:23">
      <c r="A328" s="36"/>
      <c r="B328" s="36"/>
      <c r="C328" s="60"/>
      <c r="D328" s="36"/>
      <c r="E328" s="36"/>
      <c r="F328" s="36"/>
      <c r="G328" s="36"/>
      <c r="H328" s="36"/>
      <c r="I328" s="36"/>
      <c r="J328" s="36"/>
      <c r="K328" s="36"/>
      <c r="L328" s="36"/>
      <c r="M328" s="36"/>
      <c r="N328" s="36"/>
      <c r="O328" s="36"/>
      <c r="P328" s="36"/>
      <c r="Q328" s="36"/>
      <c r="R328" s="36"/>
      <c r="S328" s="36"/>
      <c r="T328" s="36"/>
      <c r="U328" s="36"/>
      <c r="V328" s="36"/>
      <c r="W328" s="48"/>
    </row>
    <row r="329" spans="1:23">
      <c r="A329" s="36"/>
      <c r="B329" s="36"/>
      <c r="C329" s="60"/>
      <c r="D329" s="36"/>
      <c r="E329" s="36"/>
      <c r="F329" s="36"/>
      <c r="G329" s="36"/>
      <c r="H329" s="36"/>
      <c r="I329" s="36"/>
      <c r="J329" s="36"/>
      <c r="K329" s="36"/>
      <c r="L329" s="36"/>
      <c r="M329" s="36"/>
      <c r="N329" s="36"/>
      <c r="O329" s="36"/>
      <c r="P329" s="36"/>
      <c r="Q329" s="36"/>
      <c r="R329" s="36"/>
      <c r="S329" s="36"/>
      <c r="T329" s="36"/>
      <c r="U329" s="36"/>
      <c r="V329" s="36"/>
      <c r="W329" s="48"/>
    </row>
    <row r="330" spans="1:23">
      <c r="A330" s="36"/>
      <c r="B330" s="36"/>
      <c r="C330" s="60"/>
      <c r="D330" s="36"/>
      <c r="E330" s="36"/>
      <c r="F330" s="36"/>
      <c r="G330" s="36"/>
      <c r="H330" s="36"/>
      <c r="I330" s="36"/>
      <c r="J330" s="36"/>
      <c r="K330" s="36"/>
      <c r="L330" s="36"/>
      <c r="M330" s="36"/>
      <c r="N330" s="36"/>
      <c r="O330" s="36"/>
      <c r="P330" s="36"/>
      <c r="Q330" s="36"/>
      <c r="R330" s="36"/>
      <c r="S330" s="36"/>
      <c r="T330" s="36"/>
      <c r="U330" s="36"/>
      <c r="V330" s="36"/>
      <c r="W330" s="48"/>
    </row>
    <row r="331" spans="1:23">
      <c r="A331" s="36"/>
      <c r="B331" s="36"/>
      <c r="C331" s="60"/>
      <c r="D331" s="36"/>
      <c r="E331" s="36"/>
      <c r="F331" s="36"/>
      <c r="G331" s="36"/>
      <c r="H331" s="36"/>
      <c r="I331" s="36"/>
      <c r="J331" s="36"/>
      <c r="K331" s="36"/>
      <c r="L331" s="36"/>
      <c r="M331" s="36"/>
      <c r="N331" s="36"/>
      <c r="O331" s="36"/>
      <c r="P331" s="36"/>
      <c r="Q331" s="36"/>
      <c r="R331" s="36"/>
      <c r="S331" s="36"/>
      <c r="T331" s="36"/>
      <c r="U331" s="36"/>
      <c r="V331" s="36"/>
      <c r="W331" s="48"/>
    </row>
    <row r="332" spans="1:23">
      <c r="A332" s="36"/>
      <c r="B332" s="36"/>
      <c r="C332" s="60"/>
      <c r="D332" s="36"/>
      <c r="E332" s="36"/>
      <c r="F332" s="36"/>
      <c r="G332" s="36"/>
      <c r="H332" s="36"/>
      <c r="I332" s="36"/>
      <c r="J332" s="36"/>
      <c r="K332" s="36"/>
      <c r="L332" s="36"/>
      <c r="M332" s="36"/>
      <c r="N332" s="36"/>
      <c r="O332" s="36"/>
      <c r="P332" s="36"/>
      <c r="Q332" s="36"/>
      <c r="R332" s="36"/>
      <c r="S332" s="36"/>
      <c r="T332" s="36"/>
      <c r="U332" s="36"/>
      <c r="V332" s="36"/>
      <c r="W332" s="48"/>
    </row>
    <row r="333" spans="1:23">
      <c r="A333" s="36"/>
      <c r="B333" s="36"/>
      <c r="C333" s="60"/>
      <c r="D333" s="36"/>
      <c r="E333" s="36"/>
      <c r="F333" s="36"/>
      <c r="G333" s="36"/>
      <c r="H333" s="36"/>
      <c r="I333" s="36"/>
      <c r="J333" s="36"/>
      <c r="K333" s="36"/>
      <c r="L333" s="36"/>
      <c r="M333" s="36"/>
      <c r="N333" s="36"/>
      <c r="O333" s="36"/>
      <c r="P333" s="36"/>
      <c r="Q333" s="36"/>
      <c r="R333" s="36"/>
      <c r="S333" s="36"/>
      <c r="T333" s="36"/>
      <c r="U333" s="36"/>
      <c r="V333" s="36"/>
      <c r="W333" s="48"/>
    </row>
    <row r="334" spans="1:23">
      <c r="A334" s="36"/>
      <c r="B334" s="36"/>
      <c r="C334" s="60"/>
      <c r="D334" s="36"/>
      <c r="E334" s="36"/>
      <c r="F334" s="36"/>
      <c r="G334" s="36"/>
      <c r="H334" s="36"/>
      <c r="I334" s="36"/>
      <c r="J334" s="36"/>
      <c r="K334" s="36"/>
      <c r="L334" s="36"/>
      <c r="M334" s="36"/>
      <c r="N334" s="36"/>
      <c r="O334" s="36"/>
      <c r="P334" s="36"/>
      <c r="Q334" s="36"/>
      <c r="R334" s="36"/>
      <c r="S334" s="36"/>
      <c r="T334" s="36"/>
      <c r="U334" s="36"/>
      <c r="V334" s="36"/>
      <c r="W334" s="48"/>
    </row>
    <row r="335" spans="1:23">
      <c r="A335" s="36"/>
      <c r="B335" s="36"/>
      <c r="C335" s="60"/>
      <c r="D335" s="36"/>
      <c r="E335" s="36"/>
      <c r="F335" s="36"/>
      <c r="G335" s="36"/>
      <c r="H335" s="36"/>
      <c r="I335" s="36"/>
      <c r="J335" s="36"/>
      <c r="K335" s="36"/>
      <c r="L335" s="36"/>
      <c r="M335" s="36"/>
      <c r="N335" s="36"/>
      <c r="O335" s="36"/>
      <c r="P335" s="36"/>
      <c r="Q335" s="36"/>
      <c r="R335" s="36"/>
      <c r="S335" s="36"/>
      <c r="T335" s="36"/>
      <c r="U335" s="36"/>
      <c r="V335" s="36"/>
      <c r="W335" s="48"/>
    </row>
    <row r="336" spans="1:23">
      <c r="A336" s="36"/>
      <c r="B336" s="36"/>
      <c r="C336" s="60"/>
      <c r="D336" s="36"/>
      <c r="E336" s="36"/>
      <c r="F336" s="36"/>
      <c r="G336" s="36"/>
      <c r="H336" s="36"/>
      <c r="I336" s="36"/>
      <c r="J336" s="36"/>
      <c r="K336" s="36"/>
      <c r="L336" s="36"/>
      <c r="M336" s="36"/>
      <c r="N336" s="36"/>
      <c r="O336" s="36"/>
      <c r="P336" s="36"/>
      <c r="Q336" s="36"/>
      <c r="R336" s="36"/>
      <c r="S336" s="36"/>
      <c r="T336" s="36"/>
      <c r="U336" s="36"/>
      <c r="V336" s="36"/>
      <c r="W336" s="48"/>
    </row>
    <row r="337" spans="1:23">
      <c r="A337" s="36"/>
      <c r="B337" s="36"/>
      <c r="C337" s="60"/>
      <c r="D337" s="36"/>
      <c r="E337" s="36"/>
      <c r="F337" s="36"/>
      <c r="G337" s="36"/>
      <c r="H337" s="36"/>
      <c r="I337" s="36"/>
      <c r="J337" s="36"/>
      <c r="K337" s="36"/>
      <c r="L337" s="36"/>
      <c r="M337" s="36"/>
      <c r="N337" s="36"/>
      <c r="O337" s="36"/>
      <c r="P337" s="36"/>
      <c r="Q337" s="36"/>
      <c r="R337" s="36"/>
      <c r="S337" s="36"/>
      <c r="T337" s="36"/>
      <c r="U337" s="36"/>
      <c r="V337" s="36"/>
      <c r="W337" s="48"/>
    </row>
    <row r="338" spans="1:23">
      <c r="A338" s="36"/>
      <c r="B338" s="36"/>
      <c r="C338" s="60"/>
      <c r="D338" s="36"/>
      <c r="E338" s="36"/>
      <c r="F338" s="36"/>
      <c r="G338" s="36"/>
      <c r="H338" s="36"/>
      <c r="I338" s="36"/>
      <c r="J338" s="36"/>
      <c r="K338" s="36"/>
      <c r="L338" s="36"/>
      <c r="M338" s="36"/>
      <c r="N338" s="36"/>
      <c r="O338" s="36"/>
      <c r="P338" s="36"/>
      <c r="Q338" s="36"/>
      <c r="R338" s="36"/>
      <c r="S338" s="36"/>
      <c r="T338" s="36"/>
      <c r="U338" s="36"/>
      <c r="V338" s="36"/>
      <c r="W338" s="48"/>
    </row>
    <row r="339" spans="1:23">
      <c r="A339" s="36"/>
      <c r="B339" s="36"/>
      <c r="C339" s="60"/>
      <c r="D339" s="36"/>
      <c r="E339" s="36"/>
      <c r="F339" s="36"/>
      <c r="G339" s="36"/>
      <c r="H339" s="36"/>
      <c r="I339" s="36"/>
      <c r="J339" s="36"/>
      <c r="K339" s="36"/>
      <c r="L339" s="36"/>
      <c r="M339" s="36"/>
      <c r="N339" s="36"/>
      <c r="O339" s="36"/>
      <c r="P339" s="36"/>
      <c r="Q339" s="36"/>
      <c r="R339" s="36"/>
      <c r="S339" s="36"/>
      <c r="T339" s="36"/>
      <c r="U339" s="36"/>
      <c r="V339" s="36"/>
      <c r="W339" s="48"/>
    </row>
    <row r="340" spans="1:23">
      <c r="A340" s="36"/>
      <c r="B340" s="36"/>
      <c r="C340" s="60"/>
      <c r="D340" s="36"/>
      <c r="E340" s="36"/>
      <c r="F340" s="36"/>
      <c r="G340" s="36"/>
      <c r="H340" s="36"/>
      <c r="I340" s="36"/>
      <c r="J340" s="36"/>
      <c r="K340" s="36"/>
      <c r="L340" s="36"/>
      <c r="M340" s="36"/>
      <c r="N340" s="36"/>
      <c r="O340" s="36"/>
      <c r="P340" s="36"/>
      <c r="Q340" s="36"/>
      <c r="R340" s="36"/>
      <c r="S340" s="36"/>
      <c r="T340" s="36"/>
      <c r="U340" s="36"/>
      <c r="V340" s="36"/>
      <c r="W340" s="48"/>
    </row>
    <row r="341" spans="1:23">
      <c r="A341" s="36"/>
      <c r="B341" s="36"/>
      <c r="C341" s="60"/>
      <c r="D341" s="36"/>
      <c r="E341" s="36"/>
      <c r="F341" s="36"/>
      <c r="G341" s="36"/>
      <c r="H341" s="36"/>
      <c r="I341" s="36"/>
      <c r="J341" s="36"/>
      <c r="K341" s="36"/>
      <c r="L341" s="36"/>
      <c r="M341" s="36"/>
      <c r="N341" s="36"/>
      <c r="O341" s="36"/>
      <c r="P341" s="36"/>
      <c r="Q341" s="36"/>
      <c r="R341" s="36"/>
      <c r="S341" s="36"/>
      <c r="T341" s="36"/>
      <c r="U341" s="36"/>
      <c r="V341" s="36"/>
      <c r="W341" s="48"/>
    </row>
    <row r="342" spans="1:23">
      <c r="A342" s="36"/>
      <c r="B342" s="36"/>
      <c r="C342" s="60"/>
      <c r="D342" s="36"/>
      <c r="E342" s="36"/>
      <c r="F342" s="36"/>
      <c r="G342" s="36"/>
      <c r="H342" s="36"/>
      <c r="I342" s="36"/>
      <c r="J342" s="36"/>
      <c r="K342" s="36"/>
      <c r="L342" s="36"/>
      <c r="M342" s="36"/>
      <c r="N342" s="36"/>
      <c r="O342" s="36"/>
      <c r="P342" s="36"/>
      <c r="Q342" s="36"/>
      <c r="R342" s="36"/>
      <c r="S342" s="36"/>
      <c r="T342" s="36"/>
      <c r="U342" s="36"/>
      <c r="V342" s="36"/>
      <c r="W342" s="48"/>
    </row>
    <row r="343" spans="1:23">
      <c r="A343" s="36"/>
      <c r="B343" s="36"/>
      <c r="C343" s="60"/>
      <c r="D343" s="36"/>
      <c r="E343" s="36"/>
      <c r="F343" s="36"/>
      <c r="G343" s="36"/>
      <c r="H343" s="36"/>
      <c r="I343" s="36"/>
      <c r="J343" s="36"/>
      <c r="K343" s="36"/>
      <c r="L343" s="36"/>
      <c r="M343" s="36"/>
      <c r="N343" s="36"/>
      <c r="O343" s="36"/>
      <c r="P343" s="36"/>
      <c r="Q343" s="36"/>
      <c r="R343" s="36"/>
      <c r="S343" s="36"/>
      <c r="T343" s="36"/>
      <c r="U343" s="36"/>
      <c r="V343" s="36"/>
      <c r="W343" s="48"/>
    </row>
    <row r="344" spans="1:23">
      <c r="A344" s="36"/>
      <c r="B344" s="36"/>
      <c r="C344" s="60"/>
      <c r="D344" s="36"/>
      <c r="E344" s="36"/>
      <c r="F344" s="36"/>
      <c r="G344" s="36"/>
      <c r="H344" s="36"/>
      <c r="I344" s="36"/>
      <c r="J344" s="36"/>
      <c r="K344" s="36"/>
      <c r="L344" s="36"/>
      <c r="M344" s="36"/>
      <c r="N344" s="36"/>
      <c r="O344" s="36"/>
      <c r="P344" s="36"/>
      <c r="Q344" s="36"/>
      <c r="R344" s="36"/>
      <c r="S344" s="36"/>
      <c r="T344" s="36"/>
      <c r="U344" s="36"/>
      <c r="V344" s="36"/>
      <c r="W344" s="48"/>
    </row>
    <row r="345" spans="1:23">
      <c r="A345" s="36"/>
      <c r="B345" s="36"/>
      <c r="C345" s="60"/>
      <c r="D345" s="36"/>
      <c r="E345" s="36"/>
      <c r="F345" s="36"/>
      <c r="G345" s="36"/>
      <c r="H345" s="36"/>
      <c r="I345" s="36"/>
      <c r="J345" s="36"/>
      <c r="K345" s="36"/>
      <c r="L345" s="36"/>
      <c r="M345" s="36"/>
      <c r="N345" s="36"/>
      <c r="O345" s="36"/>
      <c r="P345" s="36"/>
      <c r="Q345" s="36"/>
      <c r="R345" s="36"/>
      <c r="S345" s="36"/>
      <c r="T345" s="36"/>
      <c r="U345" s="36"/>
      <c r="V345" s="36"/>
      <c r="W345" s="48"/>
    </row>
    <row r="346" spans="1:23">
      <c r="A346" s="36"/>
      <c r="B346" s="36"/>
      <c r="C346" s="60"/>
      <c r="D346" s="36"/>
      <c r="E346" s="36"/>
      <c r="F346" s="36"/>
      <c r="G346" s="36"/>
      <c r="H346" s="36"/>
      <c r="I346" s="36"/>
      <c r="J346" s="36"/>
      <c r="K346" s="36"/>
      <c r="L346" s="36"/>
      <c r="M346" s="36"/>
      <c r="N346" s="36"/>
      <c r="O346" s="36"/>
      <c r="P346" s="36"/>
      <c r="Q346" s="36"/>
      <c r="R346" s="36"/>
      <c r="S346" s="36"/>
      <c r="T346" s="36"/>
      <c r="U346" s="36"/>
      <c r="V346" s="36"/>
      <c r="W346" s="48"/>
    </row>
    <row r="347" spans="1:23">
      <c r="A347" s="36"/>
      <c r="B347" s="36"/>
      <c r="C347" s="60"/>
      <c r="D347" s="36"/>
      <c r="E347" s="36"/>
      <c r="F347" s="36"/>
      <c r="G347" s="36"/>
      <c r="H347" s="36"/>
      <c r="I347" s="36"/>
      <c r="J347" s="36"/>
      <c r="K347" s="36"/>
      <c r="L347" s="36"/>
      <c r="M347" s="36"/>
      <c r="N347" s="36"/>
      <c r="O347" s="36"/>
      <c r="P347" s="36"/>
      <c r="Q347" s="36"/>
      <c r="R347" s="36"/>
      <c r="S347" s="36"/>
      <c r="T347" s="36"/>
      <c r="U347" s="36"/>
      <c r="V347" s="36"/>
      <c r="W347" s="48"/>
    </row>
    <row r="348" spans="1:23">
      <c r="A348" s="36"/>
      <c r="B348" s="36"/>
      <c r="C348" s="60"/>
      <c r="D348" s="36"/>
      <c r="E348" s="36"/>
      <c r="F348" s="36"/>
      <c r="G348" s="36"/>
      <c r="H348" s="36"/>
      <c r="I348" s="36"/>
      <c r="J348" s="36"/>
      <c r="K348" s="36"/>
      <c r="L348" s="36"/>
      <c r="M348" s="36"/>
      <c r="N348" s="36"/>
      <c r="O348" s="36"/>
      <c r="P348" s="36"/>
      <c r="Q348" s="36"/>
      <c r="R348" s="36"/>
      <c r="S348" s="36"/>
      <c r="T348" s="36"/>
      <c r="U348" s="36"/>
      <c r="V348" s="36"/>
      <c r="W348" s="48"/>
    </row>
    <row r="349" spans="1:23">
      <c r="A349" s="36"/>
      <c r="B349" s="36"/>
      <c r="C349" s="60"/>
      <c r="D349" s="36"/>
      <c r="E349" s="36"/>
      <c r="F349" s="36"/>
      <c r="G349" s="36"/>
      <c r="H349" s="36"/>
      <c r="I349" s="36"/>
      <c r="J349" s="36"/>
      <c r="K349" s="36"/>
      <c r="L349" s="36"/>
      <c r="M349" s="36"/>
      <c r="N349" s="36"/>
      <c r="O349" s="36"/>
      <c r="P349" s="36"/>
      <c r="Q349" s="36"/>
      <c r="R349" s="36"/>
      <c r="S349" s="36"/>
      <c r="T349" s="36"/>
      <c r="U349" s="36"/>
      <c r="V349" s="36"/>
      <c r="W349" s="48"/>
    </row>
    <row r="350" spans="1:23">
      <c r="A350" s="36"/>
      <c r="B350" s="36"/>
      <c r="C350" s="60"/>
      <c r="D350" s="36"/>
      <c r="E350" s="36"/>
      <c r="F350" s="36"/>
      <c r="G350" s="36"/>
      <c r="H350" s="36"/>
      <c r="I350" s="36"/>
      <c r="J350" s="36"/>
      <c r="K350" s="36"/>
      <c r="L350" s="36"/>
      <c r="M350" s="36"/>
      <c r="N350" s="36"/>
      <c r="O350" s="36"/>
      <c r="P350" s="36"/>
      <c r="Q350" s="36"/>
      <c r="R350" s="36"/>
      <c r="S350" s="36"/>
      <c r="T350" s="36"/>
      <c r="U350" s="36"/>
      <c r="V350" s="36"/>
      <c r="W350" s="48"/>
    </row>
    <row r="351" spans="1:23">
      <c r="A351" s="36"/>
      <c r="B351" s="36"/>
      <c r="C351" s="60"/>
      <c r="D351" s="36"/>
      <c r="E351" s="36"/>
      <c r="F351" s="36"/>
      <c r="G351" s="36"/>
      <c r="H351" s="36"/>
      <c r="I351" s="36"/>
      <c r="J351" s="36"/>
      <c r="K351" s="36"/>
      <c r="L351" s="36"/>
      <c r="M351" s="36"/>
      <c r="N351" s="36"/>
      <c r="O351" s="36"/>
      <c r="P351" s="36"/>
      <c r="Q351" s="36"/>
      <c r="R351" s="36"/>
      <c r="S351" s="36"/>
      <c r="T351" s="36"/>
      <c r="U351" s="36"/>
      <c r="V351" s="36"/>
      <c r="W351" s="48"/>
    </row>
    <row r="352" spans="1:23">
      <c r="A352" s="36"/>
      <c r="B352" s="36"/>
      <c r="C352" s="60"/>
      <c r="D352" s="36"/>
      <c r="E352" s="36"/>
      <c r="F352" s="36"/>
      <c r="G352" s="36"/>
      <c r="H352" s="36"/>
      <c r="I352" s="36"/>
      <c r="J352" s="36"/>
      <c r="K352" s="36"/>
      <c r="L352" s="36"/>
      <c r="M352" s="36"/>
      <c r="N352" s="36"/>
      <c r="O352" s="36"/>
      <c r="P352" s="36"/>
      <c r="Q352" s="36"/>
      <c r="R352" s="36"/>
      <c r="S352" s="36"/>
      <c r="T352" s="36"/>
      <c r="U352" s="36"/>
      <c r="V352" s="36"/>
      <c r="W352" s="48"/>
    </row>
    <row r="353" spans="1:23">
      <c r="A353" s="36"/>
      <c r="B353" s="36"/>
      <c r="C353" s="60"/>
      <c r="D353" s="36"/>
      <c r="E353" s="36"/>
      <c r="F353" s="36"/>
      <c r="G353" s="36"/>
      <c r="H353" s="36"/>
      <c r="I353" s="36"/>
      <c r="J353" s="36"/>
      <c r="K353" s="36"/>
      <c r="L353" s="36"/>
      <c r="M353" s="36"/>
      <c r="N353" s="36"/>
      <c r="O353" s="36"/>
      <c r="P353" s="36"/>
      <c r="Q353" s="36"/>
      <c r="R353" s="36"/>
      <c r="S353" s="36"/>
      <c r="T353" s="36"/>
      <c r="U353" s="36"/>
      <c r="V353" s="36"/>
      <c r="W353" s="48"/>
    </row>
    <row r="354" spans="1:23">
      <c r="A354" s="36"/>
      <c r="B354" s="36"/>
      <c r="C354" s="60"/>
      <c r="D354" s="36"/>
      <c r="E354" s="36"/>
      <c r="F354" s="36"/>
      <c r="G354" s="36"/>
      <c r="H354" s="36"/>
      <c r="I354" s="36"/>
      <c r="J354" s="36"/>
      <c r="K354" s="36"/>
      <c r="L354" s="36"/>
      <c r="M354" s="36"/>
      <c r="N354" s="36"/>
      <c r="O354" s="36"/>
      <c r="P354" s="36"/>
      <c r="Q354" s="36"/>
      <c r="R354" s="36"/>
      <c r="S354" s="36"/>
      <c r="T354" s="36"/>
      <c r="U354" s="36"/>
      <c r="V354" s="36"/>
      <c r="W354" s="48"/>
    </row>
    <row r="355" spans="1:23">
      <c r="A355" s="36"/>
      <c r="B355" s="36"/>
      <c r="C355" s="60"/>
      <c r="D355" s="36"/>
      <c r="E355" s="36"/>
      <c r="F355" s="36"/>
      <c r="G355" s="36"/>
      <c r="H355" s="36"/>
      <c r="I355" s="36"/>
      <c r="J355" s="36"/>
      <c r="K355" s="36"/>
      <c r="L355" s="36"/>
      <c r="M355" s="36"/>
      <c r="N355" s="36"/>
      <c r="O355" s="36"/>
      <c r="P355" s="36"/>
      <c r="Q355" s="36"/>
      <c r="R355" s="36"/>
      <c r="S355" s="36"/>
      <c r="T355" s="36"/>
      <c r="U355" s="36"/>
      <c r="V355" s="36"/>
      <c r="W355" s="48"/>
    </row>
    <row r="356" spans="1:23">
      <c r="A356" s="36"/>
      <c r="B356" s="36"/>
      <c r="C356" s="60"/>
      <c r="D356" s="36"/>
      <c r="E356" s="36"/>
      <c r="F356" s="36"/>
      <c r="G356" s="36"/>
      <c r="H356" s="36"/>
      <c r="I356" s="36"/>
      <c r="J356" s="36"/>
      <c r="K356" s="36"/>
      <c r="L356" s="36"/>
      <c r="M356" s="36"/>
      <c r="N356" s="36"/>
      <c r="O356" s="36"/>
      <c r="P356" s="36"/>
      <c r="Q356" s="36"/>
      <c r="R356" s="36"/>
      <c r="S356" s="36"/>
      <c r="T356" s="36"/>
      <c r="U356" s="36"/>
      <c r="V356" s="36"/>
      <c r="W356" s="48"/>
    </row>
    <row r="357" spans="1:23">
      <c r="A357" s="36"/>
      <c r="B357" s="36"/>
      <c r="C357" s="60"/>
      <c r="D357" s="36"/>
      <c r="E357" s="36"/>
      <c r="F357" s="36"/>
      <c r="G357" s="36"/>
      <c r="H357" s="36"/>
      <c r="I357" s="36"/>
      <c r="J357" s="36"/>
      <c r="K357" s="36"/>
      <c r="L357" s="36"/>
      <c r="M357" s="36"/>
      <c r="N357" s="36"/>
      <c r="O357" s="36"/>
      <c r="P357" s="36"/>
      <c r="Q357" s="36"/>
      <c r="R357" s="36"/>
      <c r="S357" s="36"/>
      <c r="T357" s="36"/>
      <c r="U357" s="36"/>
      <c r="V357" s="36"/>
      <c r="W357" s="48"/>
    </row>
    <row r="358" spans="1:23">
      <c r="A358" s="36"/>
      <c r="B358" s="36"/>
      <c r="C358" s="60"/>
      <c r="D358" s="36"/>
      <c r="E358" s="36"/>
      <c r="F358" s="36"/>
      <c r="G358" s="36"/>
      <c r="H358" s="36"/>
      <c r="I358" s="36"/>
      <c r="J358" s="36"/>
      <c r="K358" s="36"/>
      <c r="L358" s="36"/>
      <c r="M358" s="36"/>
      <c r="N358" s="36"/>
      <c r="O358" s="36"/>
      <c r="P358" s="36"/>
      <c r="Q358" s="36"/>
      <c r="R358" s="36"/>
      <c r="S358" s="36"/>
      <c r="T358" s="36"/>
      <c r="U358" s="36"/>
      <c r="V358" s="36"/>
      <c r="W358" s="48"/>
    </row>
    <row r="359" spans="1:23">
      <c r="A359" s="36"/>
      <c r="B359" s="36"/>
      <c r="C359" s="60"/>
      <c r="D359" s="36"/>
      <c r="E359" s="36"/>
      <c r="F359" s="36"/>
      <c r="G359" s="36"/>
      <c r="H359" s="36"/>
      <c r="I359" s="36"/>
      <c r="J359" s="36"/>
      <c r="K359" s="36"/>
      <c r="L359" s="36"/>
      <c r="M359" s="36"/>
      <c r="N359" s="36"/>
      <c r="O359" s="36"/>
      <c r="P359" s="36"/>
      <c r="Q359" s="36"/>
      <c r="R359" s="36"/>
      <c r="S359" s="36"/>
      <c r="T359" s="36"/>
      <c r="U359" s="36"/>
      <c r="V359" s="36"/>
      <c r="W359" s="48"/>
    </row>
    <row r="360" spans="1:23">
      <c r="A360" s="36"/>
      <c r="B360" s="36"/>
      <c r="C360" s="60"/>
      <c r="D360" s="36"/>
      <c r="E360" s="36"/>
      <c r="F360" s="36"/>
      <c r="G360" s="36"/>
      <c r="H360" s="36"/>
      <c r="I360" s="36"/>
      <c r="J360" s="36"/>
      <c r="K360" s="36"/>
      <c r="L360" s="36"/>
      <c r="M360" s="36"/>
      <c r="N360" s="36"/>
      <c r="O360" s="36"/>
      <c r="P360" s="36"/>
      <c r="Q360" s="36"/>
      <c r="R360" s="36"/>
      <c r="S360" s="36"/>
      <c r="T360" s="36"/>
      <c r="U360" s="36"/>
      <c r="V360" s="36"/>
      <c r="W360" s="48"/>
    </row>
    <row r="361" spans="1:23">
      <c r="A361" s="36"/>
      <c r="B361" s="36"/>
      <c r="C361" s="60"/>
      <c r="D361" s="36"/>
      <c r="E361" s="36"/>
      <c r="F361" s="36"/>
      <c r="G361" s="36"/>
      <c r="H361" s="36"/>
      <c r="I361" s="36"/>
      <c r="J361" s="36"/>
      <c r="K361" s="36"/>
      <c r="L361" s="36"/>
      <c r="M361" s="36"/>
      <c r="N361" s="36"/>
      <c r="O361" s="36"/>
      <c r="P361" s="36"/>
      <c r="Q361" s="36"/>
      <c r="R361" s="36"/>
      <c r="S361" s="36"/>
      <c r="T361" s="36"/>
      <c r="U361" s="36"/>
      <c r="V361" s="36"/>
      <c r="W361" s="48"/>
    </row>
    <row r="362" spans="1:23">
      <c r="A362" s="36"/>
      <c r="B362" s="36"/>
      <c r="C362" s="60"/>
      <c r="D362" s="36"/>
      <c r="E362" s="36"/>
      <c r="F362" s="36"/>
      <c r="G362" s="36"/>
      <c r="H362" s="36"/>
      <c r="I362" s="36"/>
      <c r="J362" s="36"/>
      <c r="K362" s="36"/>
      <c r="L362" s="36"/>
      <c r="M362" s="36"/>
      <c r="N362" s="36"/>
      <c r="O362" s="36"/>
      <c r="P362" s="36"/>
      <c r="Q362" s="36"/>
      <c r="R362" s="36"/>
      <c r="S362" s="36"/>
      <c r="T362" s="36"/>
      <c r="U362" s="36"/>
      <c r="V362" s="36"/>
      <c r="W362" s="48"/>
    </row>
    <row r="363" spans="1:23">
      <c r="A363" s="36"/>
      <c r="B363" s="36"/>
      <c r="C363" s="60"/>
      <c r="D363" s="36"/>
      <c r="E363" s="36"/>
      <c r="F363" s="36"/>
      <c r="G363" s="36"/>
      <c r="H363" s="36"/>
      <c r="I363" s="36"/>
      <c r="J363" s="36"/>
      <c r="K363" s="36"/>
      <c r="L363" s="36"/>
      <c r="M363" s="36"/>
      <c r="N363" s="36"/>
      <c r="O363" s="36"/>
      <c r="P363" s="36"/>
      <c r="Q363" s="36"/>
      <c r="R363" s="36"/>
      <c r="S363" s="36"/>
      <c r="T363" s="36"/>
      <c r="U363" s="36"/>
      <c r="V363" s="36"/>
      <c r="W363" s="48"/>
    </row>
    <row r="364" spans="1:23">
      <c r="A364" s="36"/>
      <c r="B364" s="36"/>
      <c r="C364" s="60"/>
      <c r="D364" s="36"/>
      <c r="E364" s="36"/>
      <c r="F364" s="36"/>
      <c r="G364" s="36"/>
      <c r="H364" s="36"/>
      <c r="I364" s="36"/>
      <c r="J364" s="36"/>
      <c r="K364" s="36"/>
      <c r="L364" s="36"/>
      <c r="M364" s="36"/>
      <c r="N364" s="36"/>
      <c r="O364" s="36"/>
      <c r="P364" s="36"/>
      <c r="Q364" s="36"/>
      <c r="R364" s="36"/>
      <c r="S364" s="36"/>
      <c r="T364" s="36"/>
      <c r="U364" s="36"/>
      <c r="V364" s="36"/>
      <c r="W364" s="48"/>
    </row>
    <row r="365" spans="1:23">
      <c r="A365" s="36"/>
      <c r="B365" s="36"/>
      <c r="C365" s="60"/>
      <c r="D365" s="36"/>
      <c r="E365" s="36"/>
      <c r="F365" s="36"/>
      <c r="G365" s="36"/>
      <c r="H365" s="36"/>
      <c r="I365" s="36"/>
      <c r="J365" s="36"/>
      <c r="K365" s="36"/>
      <c r="L365" s="36"/>
      <c r="M365" s="36"/>
      <c r="N365" s="36"/>
      <c r="O365" s="36"/>
      <c r="P365" s="36"/>
      <c r="Q365" s="36"/>
      <c r="R365" s="36"/>
      <c r="S365" s="36"/>
      <c r="T365" s="36"/>
      <c r="U365" s="36"/>
      <c r="V365" s="36"/>
      <c r="W365" s="48"/>
    </row>
    <row r="366" spans="1:23">
      <c r="A366" s="36"/>
      <c r="B366" s="36"/>
      <c r="C366" s="60"/>
      <c r="D366" s="36"/>
      <c r="E366" s="36"/>
      <c r="F366" s="36"/>
      <c r="G366" s="36"/>
      <c r="H366" s="36"/>
      <c r="I366" s="36"/>
      <c r="J366" s="36"/>
      <c r="K366" s="36"/>
      <c r="L366" s="36"/>
      <c r="M366" s="36"/>
      <c r="N366" s="36"/>
      <c r="O366" s="36"/>
      <c r="P366" s="36"/>
      <c r="Q366" s="36"/>
      <c r="R366" s="36"/>
      <c r="S366" s="36"/>
      <c r="T366" s="36"/>
      <c r="U366" s="36"/>
      <c r="V366" s="36"/>
      <c r="W366" s="48"/>
    </row>
    <row r="367" spans="1:23">
      <c r="A367" s="36"/>
      <c r="B367" s="36"/>
      <c r="C367" s="60"/>
      <c r="D367" s="36"/>
      <c r="E367" s="36"/>
      <c r="F367" s="36"/>
      <c r="G367" s="36"/>
      <c r="H367" s="36"/>
      <c r="I367" s="36"/>
      <c r="J367" s="36"/>
      <c r="K367" s="36"/>
      <c r="L367" s="36"/>
      <c r="M367" s="36"/>
      <c r="N367" s="36"/>
      <c r="O367" s="36"/>
      <c r="P367" s="36"/>
      <c r="Q367" s="36"/>
      <c r="R367" s="36"/>
      <c r="S367" s="36"/>
      <c r="T367" s="36"/>
      <c r="U367" s="36"/>
      <c r="V367" s="36"/>
      <c r="W367" s="48"/>
    </row>
    <row r="368" spans="1:23">
      <c r="A368" s="36"/>
      <c r="B368" s="36"/>
      <c r="C368" s="60"/>
      <c r="D368" s="36"/>
      <c r="E368" s="36"/>
      <c r="F368" s="36"/>
      <c r="G368" s="36"/>
      <c r="H368" s="36"/>
      <c r="I368" s="36"/>
      <c r="J368" s="36"/>
      <c r="K368" s="36"/>
      <c r="L368" s="36"/>
      <c r="M368" s="36"/>
      <c r="N368" s="36"/>
      <c r="O368" s="36"/>
      <c r="P368" s="36"/>
      <c r="Q368" s="36"/>
      <c r="R368" s="36"/>
      <c r="S368" s="36"/>
      <c r="T368" s="36"/>
      <c r="U368" s="36"/>
      <c r="V368" s="36"/>
      <c r="W368" s="48"/>
    </row>
    <row r="369" spans="1:23">
      <c r="A369" s="36"/>
      <c r="B369" s="36"/>
      <c r="C369" s="60"/>
      <c r="D369" s="36"/>
      <c r="E369" s="36"/>
      <c r="F369" s="36"/>
      <c r="G369" s="36"/>
      <c r="H369" s="36"/>
      <c r="I369" s="36"/>
      <c r="J369" s="36"/>
      <c r="K369" s="36"/>
      <c r="L369" s="36"/>
      <c r="M369" s="36"/>
      <c r="N369" s="36"/>
      <c r="O369" s="36"/>
      <c r="P369" s="36"/>
      <c r="Q369" s="36"/>
      <c r="R369" s="36"/>
      <c r="S369" s="36"/>
      <c r="T369" s="36"/>
      <c r="U369" s="36"/>
      <c r="V369" s="36"/>
      <c r="W369" s="48"/>
    </row>
    <row r="370" spans="1:23">
      <c r="A370" s="36"/>
      <c r="B370" s="36"/>
      <c r="C370" s="60"/>
      <c r="D370" s="36"/>
      <c r="E370" s="36"/>
      <c r="F370" s="36"/>
      <c r="G370" s="36"/>
      <c r="H370" s="36"/>
      <c r="I370" s="36"/>
      <c r="J370" s="36"/>
      <c r="K370" s="36"/>
      <c r="L370" s="36"/>
      <c r="M370" s="36"/>
      <c r="N370" s="36"/>
      <c r="O370" s="36"/>
      <c r="P370" s="36"/>
      <c r="Q370" s="36"/>
      <c r="R370" s="36"/>
      <c r="S370" s="36"/>
      <c r="T370" s="36"/>
      <c r="U370" s="36"/>
      <c r="V370" s="36"/>
      <c r="W370" s="48"/>
    </row>
    <row r="371" spans="1:23">
      <c r="A371" s="36"/>
      <c r="B371" s="36"/>
      <c r="C371" s="60"/>
      <c r="D371" s="36"/>
      <c r="E371" s="36"/>
      <c r="F371" s="36"/>
      <c r="G371" s="36"/>
      <c r="H371" s="36"/>
      <c r="I371" s="36"/>
      <c r="J371" s="36"/>
      <c r="K371" s="36"/>
      <c r="L371" s="36"/>
      <c r="M371" s="36"/>
      <c r="N371" s="36"/>
      <c r="O371" s="36"/>
      <c r="P371" s="36"/>
      <c r="Q371" s="36"/>
      <c r="R371" s="36"/>
      <c r="S371" s="36"/>
      <c r="T371" s="36"/>
      <c r="U371" s="36"/>
      <c r="V371" s="36"/>
      <c r="W371" s="48"/>
    </row>
    <row r="372" spans="1:23">
      <c r="A372" s="36"/>
      <c r="B372" s="36"/>
      <c r="C372" s="60"/>
      <c r="D372" s="36"/>
      <c r="E372" s="36"/>
      <c r="F372" s="36"/>
      <c r="G372" s="36"/>
      <c r="H372" s="36"/>
      <c r="I372" s="36"/>
      <c r="J372" s="36"/>
      <c r="K372" s="36"/>
      <c r="L372" s="36"/>
      <c r="M372" s="36"/>
      <c r="N372" s="36"/>
      <c r="O372" s="36"/>
      <c r="P372" s="36"/>
      <c r="Q372" s="36"/>
      <c r="R372" s="36"/>
      <c r="S372" s="36"/>
      <c r="T372" s="36"/>
      <c r="U372" s="36"/>
      <c r="V372" s="36"/>
      <c r="W372" s="48"/>
    </row>
    <row r="373" spans="1:23">
      <c r="A373" s="36"/>
      <c r="B373" s="36"/>
      <c r="C373" s="60"/>
      <c r="D373" s="36"/>
      <c r="E373" s="36"/>
      <c r="F373" s="36"/>
      <c r="G373" s="36"/>
      <c r="H373" s="36"/>
      <c r="I373" s="36"/>
      <c r="J373" s="36"/>
      <c r="K373" s="36"/>
      <c r="L373" s="36"/>
      <c r="M373" s="36"/>
      <c r="N373" s="36"/>
      <c r="O373" s="36"/>
      <c r="P373" s="36"/>
      <c r="Q373" s="36"/>
      <c r="R373" s="36"/>
      <c r="S373" s="36"/>
      <c r="T373" s="36"/>
      <c r="U373" s="36"/>
      <c r="V373" s="36"/>
      <c r="W373" s="48"/>
    </row>
    <row r="374" spans="1:23">
      <c r="A374" s="36"/>
      <c r="B374" s="36"/>
      <c r="C374" s="60"/>
      <c r="D374" s="36"/>
      <c r="E374" s="36"/>
      <c r="F374" s="36"/>
      <c r="G374" s="36"/>
      <c r="H374" s="36"/>
      <c r="I374" s="36"/>
      <c r="J374" s="36"/>
      <c r="K374" s="36"/>
      <c r="L374" s="36"/>
      <c r="M374" s="36"/>
      <c r="N374" s="36"/>
      <c r="O374" s="36"/>
      <c r="P374" s="36"/>
      <c r="Q374" s="36"/>
      <c r="R374" s="36"/>
      <c r="S374" s="36"/>
      <c r="T374" s="36"/>
      <c r="U374" s="36"/>
      <c r="V374" s="36"/>
      <c r="W374" s="48"/>
    </row>
    <row r="375" spans="1:23">
      <c r="A375" s="36"/>
      <c r="B375" s="36"/>
      <c r="C375" s="60"/>
      <c r="D375" s="36"/>
      <c r="E375" s="36"/>
      <c r="F375" s="36"/>
      <c r="G375" s="36"/>
      <c r="H375" s="36"/>
      <c r="I375" s="36"/>
      <c r="J375" s="36"/>
      <c r="K375" s="36"/>
      <c r="L375" s="36"/>
      <c r="M375" s="36"/>
      <c r="N375" s="36"/>
      <c r="O375" s="36"/>
      <c r="P375" s="36"/>
      <c r="Q375" s="36"/>
      <c r="R375" s="36"/>
      <c r="S375" s="36"/>
      <c r="T375" s="36"/>
      <c r="U375" s="36"/>
      <c r="V375" s="36"/>
      <c r="W375" s="48"/>
    </row>
    <row r="376" spans="1:23">
      <c r="A376" s="36"/>
      <c r="B376" s="36"/>
      <c r="C376" s="60"/>
      <c r="D376" s="36"/>
      <c r="E376" s="36"/>
      <c r="F376" s="36"/>
      <c r="G376" s="36"/>
      <c r="H376" s="36"/>
      <c r="I376" s="36"/>
      <c r="J376" s="36"/>
      <c r="K376" s="36"/>
      <c r="L376" s="36"/>
      <c r="M376" s="36"/>
      <c r="N376" s="36"/>
      <c r="O376" s="36"/>
      <c r="P376" s="36"/>
      <c r="Q376" s="36"/>
      <c r="R376" s="36"/>
      <c r="S376" s="36"/>
      <c r="T376" s="36"/>
      <c r="U376" s="36"/>
      <c r="V376" s="36"/>
      <c r="W376" s="48"/>
    </row>
    <row r="377" spans="1:23">
      <c r="A377" s="36"/>
      <c r="B377" s="36"/>
      <c r="C377" s="60"/>
      <c r="D377" s="36"/>
      <c r="E377" s="36"/>
      <c r="F377" s="36"/>
      <c r="G377" s="36"/>
      <c r="H377" s="36"/>
      <c r="I377" s="36"/>
      <c r="J377" s="36"/>
      <c r="K377" s="36"/>
      <c r="L377" s="36"/>
      <c r="M377" s="36"/>
      <c r="N377" s="36"/>
      <c r="O377" s="36"/>
      <c r="P377" s="36"/>
      <c r="Q377" s="36"/>
      <c r="R377" s="36"/>
      <c r="S377" s="36"/>
      <c r="T377" s="36"/>
      <c r="U377" s="36"/>
      <c r="V377" s="36"/>
      <c r="W377" s="48"/>
    </row>
    <row r="378" spans="1:23">
      <c r="A378" s="36"/>
      <c r="B378" s="36"/>
      <c r="C378" s="60"/>
      <c r="D378" s="36"/>
      <c r="E378" s="36"/>
      <c r="F378" s="36"/>
      <c r="G378" s="36"/>
      <c r="H378" s="36"/>
      <c r="I378" s="36"/>
      <c r="J378" s="36"/>
      <c r="K378" s="36"/>
      <c r="L378" s="36"/>
      <c r="M378" s="36"/>
      <c r="N378" s="36"/>
      <c r="O378" s="36"/>
      <c r="P378" s="36"/>
      <c r="Q378" s="36"/>
      <c r="R378" s="36"/>
      <c r="S378" s="36"/>
      <c r="T378" s="36"/>
      <c r="U378" s="36"/>
      <c r="V378" s="36"/>
      <c r="W378" s="48"/>
    </row>
    <row r="379" spans="1:23">
      <c r="A379" s="36"/>
      <c r="B379" s="36"/>
      <c r="C379" s="60"/>
      <c r="D379" s="36"/>
      <c r="E379" s="36"/>
      <c r="F379" s="36"/>
      <c r="G379" s="36"/>
      <c r="H379" s="36"/>
      <c r="I379" s="36"/>
      <c r="J379" s="36"/>
      <c r="K379" s="36"/>
      <c r="L379" s="36"/>
      <c r="M379" s="36"/>
      <c r="N379" s="36"/>
      <c r="O379" s="36"/>
      <c r="P379" s="36"/>
      <c r="Q379" s="36"/>
      <c r="R379" s="36"/>
      <c r="S379" s="36"/>
      <c r="T379" s="36"/>
      <c r="U379" s="36"/>
      <c r="V379" s="36"/>
      <c r="W379" s="48"/>
    </row>
    <row r="380" spans="1:23">
      <c r="A380" s="36"/>
      <c r="B380" s="36"/>
      <c r="C380" s="60"/>
      <c r="D380" s="36"/>
      <c r="E380" s="36"/>
      <c r="F380" s="36"/>
      <c r="G380" s="36"/>
      <c r="H380" s="36"/>
      <c r="I380" s="36"/>
      <c r="J380" s="36"/>
      <c r="K380" s="36"/>
      <c r="L380" s="36"/>
      <c r="M380" s="36"/>
      <c r="N380" s="36"/>
      <c r="O380" s="36"/>
      <c r="P380" s="36"/>
      <c r="Q380" s="36"/>
      <c r="R380" s="36"/>
      <c r="S380" s="36"/>
      <c r="T380" s="36"/>
      <c r="U380" s="36"/>
      <c r="V380" s="36"/>
      <c r="W380" s="48"/>
    </row>
    <row r="381" spans="1:23">
      <c r="A381" s="36"/>
      <c r="B381" s="36"/>
      <c r="C381" s="60"/>
      <c r="D381" s="36"/>
      <c r="E381" s="36"/>
      <c r="F381" s="36"/>
      <c r="G381" s="36"/>
      <c r="H381" s="36"/>
      <c r="I381" s="36"/>
      <c r="J381" s="36"/>
      <c r="K381" s="36"/>
      <c r="L381" s="36"/>
      <c r="M381" s="36"/>
      <c r="N381" s="36"/>
      <c r="O381" s="36"/>
      <c r="P381" s="36"/>
      <c r="Q381" s="36"/>
      <c r="R381" s="36"/>
      <c r="S381" s="36"/>
      <c r="T381" s="36"/>
      <c r="U381" s="36"/>
      <c r="V381" s="36"/>
      <c r="W381" s="48"/>
    </row>
    <row r="382" spans="1:23">
      <c r="A382" s="36"/>
      <c r="B382" s="36"/>
      <c r="C382" s="60"/>
      <c r="D382" s="36"/>
      <c r="E382" s="36"/>
      <c r="F382" s="36"/>
      <c r="G382" s="36"/>
      <c r="H382" s="36"/>
      <c r="I382" s="36"/>
      <c r="J382" s="36"/>
      <c r="K382" s="36"/>
      <c r="L382" s="36"/>
      <c r="M382" s="36"/>
      <c r="N382" s="36"/>
      <c r="O382" s="36"/>
      <c r="P382" s="36"/>
      <c r="Q382" s="36"/>
      <c r="R382" s="36"/>
      <c r="S382" s="36"/>
      <c r="T382" s="36"/>
      <c r="U382" s="36"/>
      <c r="V382" s="36"/>
      <c r="W382" s="48"/>
    </row>
    <row r="383" spans="1:23">
      <c r="A383" s="36"/>
      <c r="B383" s="36"/>
      <c r="C383" s="60"/>
      <c r="D383" s="36"/>
      <c r="E383" s="36"/>
      <c r="F383" s="36"/>
      <c r="G383" s="36"/>
      <c r="H383" s="36"/>
      <c r="I383" s="36"/>
      <c r="J383" s="36"/>
      <c r="K383" s="36"/>
      <c r="L383" s="36"/>
      <c r="M383" s="36"/>
      <c r="N383" s="36"/>
      <c r="O383" s="36"/>
      <c r="P383" s="36"/>
      <c r="Q383" s="36"/>
      <c r="R383" s="36"/>
      <c r="S383" s="36"/>
      <c r="T383" s="36"/>
      <c r="U383" s="36"/>
      <c r="V383" s="36"/>
      <c r="W383" s="48"/>
    </row>
    <row r="384" spans="1:23">
      <c r="A384" s="36"/>
      <c r="B384" s="36"/>
      <c r="C384" s="60"/>
      <c r="D384" s="36"/>
      <c r="E384" s="36"/>
      <c r="F384" s="36"/>
      <c r="G384" s="36"/>
      <c r="H384" s="36"/>
      <c r="I384" s="36"/>
      <c r="J384" s="36"/>
      <c r="K384" s="36"/>
      <c r="L384" s="36"/>
      <c r="M384" s="36"/>
      <c r="N384" s="36"/>
      <c r="O384" s="36"/>
      <c r="P384" s="36"/>
      <c r="Q384" s="36"/>
      <c r="R384" s="36"/>
      <c r="S384" s="36"/>
      <c r="T384" s="36"/>
      <c r="U384" s="36"/>
      <c r="V384" s="36"/>
      <c r="W384" s="48"/>
    </row>
    <row r="385" spans="1:23">
      <c r="A385" s="36"/>
      <c r="B385" s="36"/>
      <c r="C385" s="60"/>
      <c r="D385" s="36"/>
      <c r="E385" s="36"/>
      <c r="F385" s="36"/>
      <c r="G385" s="36"/>
      <c r="H385" s="36"/>
      <c r="I385" s="36"/>
      <c r="J385" s="36"/>
      <c r="K385" s="36"/>
      <c r="L385" s="36"/>
      <c r="M385" s="36"/>
      <c r="N385" s="36"/>
      <c r="O385" s="36"/>
      <c r="P385" s="36"/>
      <c r="Q385" s="36"/>
      <c r="R385" s="36"/>
      <c r="S385" s="36"/>
      <c r="T385" s="36"/>
      <c r="U385" s="36"/>
      <c r="V385" s="36"/>
      <c r="W385" s="48"/>
    </row>
    <row r="386" spans="1:23">
      <c r="A386" s="36"/>
      <c r="B386" s="36"/>
      <c r="C386" s="60"/>
      <c r="D386" s="36"/>
      <c r="E386" s="36"/>
      <c r="F386" s="36"/>
      <c r="G386" s="36"/>
      <c r="H386" s="36"/>
      <c r="I386" s="36"/>
      <c r="J386" s="36"/>
      <c r="K386" s="36"/>
      <c r="L386" s="36"/>
      <c r="M386" s="36"/>
      <c r="N386" s="36"/>
      <c r="O386" s="36"/>
      <c r="P386" s="36"/>
      <c r="Q386" s="36"/>
      <c r="R386" s="36"/>
      <c r="S386" s="36"/>
      <c r="T386" s="36"/>
      <c r="U386" s="36"/>
      <c r="V386" s="36"/>
      <c r="W386" s="48"/>
    </row>
    <row r="387" spans="1:23">
      <c r="A387" s="36"/>
      <c r="B387" s="36"/>
      <c r="C387" s="60"/>
      <c r="D387" s="36"/>
      <c r="E387" s="36"/>
      <c r="F387" s="36"/>
      <c r="G387" s="36"/>
      <c r="H387" s="36"/>
      <c r="I387" s="36"/>
      <c r="J387" s="36"/>
      <c r="K387" s="36"/>
      <c r="L387" s="36"/>
      <c r="M387" s="36"/>
      <c r="N387" s="36"/>
      <c r="O387" s="36"/>
      <c r="P387" s="36"/>
      <c r="Q387" s="36"/>
      <c r="R387" s="36"/>
      <c r="S387" s="36"/>
      <c r="T387" s="36"/>
      <c r="U387" s="36"/>
      <c r="V387" s="36"/>
      <c r="W387" s="48"/>
    </row>
    <row r="388" spans="1:23">
      <c r="A388" s="36"/>
      <c r="B388" s="36"/>
      <c r="C388" s="60"/>
      <c r="D388" s="36"/>
      <c r="E388" s="36"/>
      <c r="F388" s="36"/>
      <c r="G388" s="36"/>
      <c r="H388" s="36"/>
      <c r="I388" s="36"/>
      <c r="J388" s="36"/>
      <c r="K388" s="36"/>
      <c r="L388" s="36"/>
      <c r="M388" s="36"/>
      <c r="N388" s="36"/>
      <c r="O388" s="36"/>
      <c r="P388" s="36"/>
      <c r="Q388" s="36"/>
      <c r="R388" s="36"/>
      <c r="S388" s="36"/>
      <c r="T388" s="36"/>
      <c r="U388" s="36"/>
      <c r="V388" s="36"/>
      <c r="W388" s="48"/>
    </row>
    <row r="389" spans="1:23">
      <c r="A389" s="36"/>
      <c r="B389" s="36"/>
      <c r="C389" s="60"/>
      <c r="D389" s="36"/>
      <c r="E389" s="36"/>
      <c r="F389" s="36"/>
      <c r="G389" s="36"/>
      <c r="H389" s="36"/>
      <c r="I389" s="36"/>
      <c r="J389" s="36"/>
      <c r="K389" s="36"/>
      <c r="L389" s="36"/>
      <c r="M389" s="36"/>
      <c r="N389" s="36"/>
      <c r="O389" s="36"/>
      <c r="P389" s="36"/>
      <c r="Q389" s="36"/>
      <c r="R389" s="36"/>
      <c r="S389" s="36"/>
      <c r="T389" s="36"/>
      <c r="U389" s="36"/>
      <c r="V389" s="36"/>
      <c r="W389" s="48"/>
    </row>
    <row r="390" spans="1:23">
      <c r="A390" s="36"/>
      <c r="B390" s="36"/>
      <c r="C390" s="60"/>
      <c r="D390" s="36"/>
      <c r="E390" s="36"/>
      <c r="F390" s="36"/>
      <c r="G390" s="36"/>
      <c r="H390" s="36"/>
      <c r="I390" s="36"/>
      <c r="J390" s="36"/>
      <c r="K390" s="36"/>
      <c r="L390" s="36"/>
      <c r="M390" s="36"/>
      <c r="N390" s="36"/>
      <c r="O390" s="36"/>
      <c r="P390" s="36"/>
      <c r="Q390" s="36"/>
      <c r="R390" s="36"/>
      <c r="S390" s="36"/>
      <c r="T390" s="36"/>
      <c r="U390" s="36"/>
      <c r="V390" s="36"/>
      <c r="W390" s="48"/>
    </row>
    <row r="391" spans="1:23">
      <c r="A391" s="36"/>
      <c r="B391" s="36"/>
      <c r="C391" s="60"/>
      <c r="D391" s="36"/>
      <c r="E391" s="36"/>
      <c r="F391" s="36"/>
      <c r="G391" s="36"/>
      <c r="H391" s="36"/>
      <c r="I391" s="36"/>
      <c r="J391" s="36"/>
      <c r="K391" s="36"/>
      <c r="L391" s="36"/>
      <c r="M391" s="36"/>
      <c r="N391" s="36"/>
      <c r="O391" s="36"/>
      <c r="P391" s="36"/>
      <c r="Q391" s="36"/>
      <c r="R391" s="36"/>
      <c r="S391" s="36"/>
      <c r="T391" s="36"/>
      <c r="U391" s="36"/>
      <c r="V391" s="36"/>
      <c r="W391" s="48"/>
    </row>
    <row r="392" spans="1:23">
      <c r="A392" s="36"/>
      <c r="B392" s="36"/>
      <c r="C392" s="60"/>
      <c r="D392" s="36"/>
      <c r="E392" s="36"/>
      <c r="F392" s="36"/>
      <c r="G392" s="36"/>
      <c r="H392" s="36"/>
      <c r="I392" s="36"/>
      <c r="J392" s="36"/>
      <c r="K392" s="36"/>
      <c r="L392" s="36"/>
      <c r="M392" s="36"/>
      <c r="N392" s="36"/>
      <c r="O392" s="36"/>
      <c r="P392" s="36"/>
      <c r="Q392" s="36"/>
      <c r="R392" s="36"/>
      <c r="S392" s="36"/>
      <c r="T392" s="36"/>
      <c r="U392" s="36"/>
      <c r="V392" s="36"/>
      <c r="W392" s="48"/>
    </row>
    <row r="393" spans="1:23">
      <c r="A393" s="36"/>
      <c r="B393" s="36"/>
      <c r="C393" s="60"/>
      <c r="D393" s="36"/>
      <c r="E393" s="36"/>
      <c r="F393" s="36"/>
      <c r="G393" s="36"/>
      <c r="H393" s="36"/>
      <c r="I393" s="36"/>
      <c r="J393" s="36"/>
      <c r="K393" s="36"/>
      <c r="L393" s="36"/>
      <c r="M393" s="36"/>
      <c r="N393" s="36"/>
      <c r="O393" s="36"/>
      <c r="P393" s="36"/>
      <c r="Q393" s="36"/>
      <c r="R393" s="36"/>
      <c r="S393" s="36"/>
      <c r="T393" s="36"/>
      <c r="U393" s="36"/>
      <c r="V393" s="36"/>
      <c r="W393" s="48"/>
    </row>
    <row r="394" spans="1:23">
      <c r="A394" s="36"/>
      <c r="B394" s="36"/>
      <c r="C394" s="60"/>
      <c r="D394" s="36"/>
      <c r="E394" s="36"/>
      <c r="F394" s="36"/>
      <c r="G394" s="36"/>
      <c r="H394" s="36"/>
      <c r="I394" s="36"/>
      <c r="J394" s="36"/>
      <c r="K394" s="36"/>
      <c r="L394" s="36"/>
      <c r="M394" s="36"/>
      <c r="N394" s="36"/>
      <c r="O394" s="36"/>
      <c r="P394" s="36"/>
      <c r="Q394" s="36"/>
      <c r="R394" s="36"/>
      <c r="S394" s="36"/>
      <c r="T394" s="36"/>
      <c r="U394" s="36"/>
      <c r="V394" s="36"/>
      <c r="W394" s="48"/>
    </row>
    <row r="395" spans="1:23">
      <c r="A395" s="36"/>
      <c r="B395" s="36"/>
      <c r="C395" s="60"/>
      <c r="D395" s="36"/>
      <c r="E395" s="36"/>
      <c r="F395" s="36"/>
      <c r="G395" s="36"/>
      <c r="H395" s="36"/>
      <c r="I395" s="36"/>
      <c r="J395" s="36"/>
      <c r="K395" s="36"/>
      <c r="L395" s="36"/>
      <c r="M395" s="36"/>
      <c r="N395" s="36"/>
      <c r="O395" s="36"/>
      <c r="P395" s="36"/>
      <c r="Q395" s="36"/>
      <c r="R395" s="36"/>
      <c r="S395" s="36"/>
      <c r="T395" s="36"/>
      <c r="U395" s="36"/>
      <c r="V395" s="36"/>
      <c r="W395" s="48"/>
    </row>
    <row r="396" spans="1:23">
      <c r="A396" s="36"/>
      <c r="B396" s="36"/>
      <c r="C396" s="60"/>
      <c r="D396" s="36"/>
      <c r="E396" s="36"/>
      <c r="F396" s="36"/>
      <c r="G396" s="36"/>
      <c r="H396" s="36"/>
      <c r="I396" s="36"/>
      <c r="J396" s="36"/>
      <c r="K396" s="36"/>
      <c r="L396" s="36"/>
      <c r="M396" s="36"/>
      <c r="N396" s="36"/>
      <c r="O396" s="36"/>
      <c r="P396" s="36"/>
      <c r="Q396" s="36"/>
      <c r="R396" s="36"/>
      <c r="S396" s="36"/>
      <c r="T396" s="36"/>
      <c r="U396" s="36"/>
      <c r="V396" s="36"/>
      <c r="W396" s="48"/>
    </row>
    <row r="397" spans="1:23">
      <c r="A397" s="36"/>
      <c r="B397" s="36"/>
      <c r="C397" s="60"/>
      <c r="D397" s="36"/>
      <c r="E397" s="36"/>
      <c r="F397" s="36"/>
      <c r="G397" s="36"/>
      <c r="H397" s="36"/>
      <c r="I397" s="36"/>
      <c r="J397" s="36"/>
      <c r="K397" s="36"/>
      <c r="L397" s="36"/>
      <c r="M397" s="36"/>
      <c r="N397" s="36"/>
      <c r="O397" s="36"/>
      <c r="P397" s="36"/>
      <c r="Q397" s="36"/>
      <c r="R397" s="36"/>
      <c r="S397" s="36"/>
      <c r="T397" s="36"/>
      <c r="U397" s="36"/>
      <c r="V397" s="36"/>
      <c r="W397" s="48"/>
    </row>
    <row r="398" spans="1:23">
      <c r="A398" s="36"/>
      <c r="B398" s="36"/>
      <c r="C398" s="60"/>
      <c r="D398" s="36"/>
      <c r="E398" s="36"/>
      <c r="F398" s="36"/>
      <c r="G398" s="36"/>
      <c r="H398" s="36"/>
      <c r="I398" s="36"/>
      <c r="J398" s="36"/>
      <c r="K398" s="36"/>
      <c r="L398" s="36"/>
      <c r="M398" s="36"/>
      <c r="N398" s="36"/>
      <c r="O398" s="36"/>
      <c r="P398" s="36"/>
      <c r="Q398" s="36"/>
      <c r="R398" s="36"/>
      <c r="S398" s="36"/>
      <c r="T398" s="36"/>
      <c r="U398" s="36"/>
      <c r="V398" s="36"/>
      <c r="W398" s="48"/>
    </row>
    <row r="399" spans="1:23">
      <c r="A399" s="36"/>
      <c r="B399" s="36"/>
      <c r="C399" s="60"/>
      <c r="D399" s="36"/>
      <c r="E399" s="36"/>
      <c r="F399" s="36"/>
      <c r="G399" s="36"/>
      <c r="H399" s="36"/>
      <c r="I399" s="36"/>
      <c r="J399" s="36"/>
      <c r="K399" s="36"/>
      <c r="L399" s="36"/>
      <c r="M399" s="36"/>
      <c r="N399" s="36"/>
      <c r="O399" s="36"/>
      <c r="P399" s="36"/>
      <c r="Q399" s="36"/>
      <c r="R399" s="36"/>
      <c r="S399" s="36"/>
      <c r="T399" s="36"/>
      <c r="U399" s="36"/>
      <c r="V399" s="36"/>
      <c r="W399" s="48"/>
    </row>
    <row r="400" spans="1:23">
      <c r="A400" s="36"/>
      <c r="B400" s="36"/>
      <c r="C400" s="60"/>
      <c r="D400" s="36"/>
      <c r="E400" s="36"/>
      <c r="F400" s="36"/>
      <c r="G400" s="36"/>
      <c r="H400" s="36"/>
      <c r="I400" s="36"/>
      <c r="J400" s="36"/>
      <c r="K400" s="36"/>
      <c r="L400" s="36"/>
      <c r="M400" s="36"/>
      <c r="N400" s="36"/>
      <c r="O400" s="36"/>
      <c r="P400" s="36"/>
      <c r="Q400" s="36"/>
      <c r="R400" s="36"/>
      <c r="S400" s="36"/>
      <c r="T400" s="36"/>
      <c r="U400" s="36"/>
      <c r="V400" s="36"/>
      <c r="W400" s="48"/>
    </row>
    <row r="401" spans="1:23">
      <c r="A401" s="36"/>
      <c r="B401" s="36"/>
      <c r="C401" s="60"/>
      <c r="D401" s="36"/>
      <c r="E401" s="36"/>
      <c r="F401" s="36"/>
      <c r="G401" s="36"/>
      <c r="H401" s="36"/>
      <c r="I401" s="36"/>
      <c r="J401" s="36"/>
      <c r="K401" s="36"/>
      <c r="L401" s="36"/>
      <c r="M401" s="36"/>
      <c r="N401" s="36"/>
      <c r="O401" s="36"/>
      <c r="P401" s="36"/>
      <c r="Q401" s="36"/>
      <c r="R401" s="36"/>
      <c r="S401" s="36"/>
      <c r="T401" s="36"/>
      <c r="U401" s="36"/>
      <c r="V401" s="36"/>
      <c r="W401" s="48"/>
    </row>
    <row r="402" spans="1:23">
      <c r="A402" s="36"/>
      <c r="B402" s="36"/>
      <c r="C402" s="60"/>
      <c r="D402" s="36"/>
      <c r="E402" s="36"/>
      <c r="F402" s="36"/>
      <c r="G402" s="36"/>
      <c r="H402" s="36"/>
      <c r="I402" s="36"/>
      <c r="J402" s="36"/>
      <c r="K402" s="36"/>
      <c r="L402" s="36"/>
      <c r="M402" s="36"/>
      <c r="N402" s="36"/>
      <c r="O402" s="36"/>
      <c r="P402" s="36"/>
      <c r="Q402" s="36"/>
      <c r="R402" s="36"/>
      <c r="S402" s="36"/>
      <c r="T402" s="36"/>
      <c r="U402" s="36"/>
      <c r="V402" s="36"/>
      <c r="W402" s="48"/>
    </row>
    <row r="403" spans="1:23">
      <c r="A403" s="36"/>
      <c r="B403" s="36"/>
      <c r="C403" s="60"/>
      <c r="D403" s="36"/>
      <c r="E403" s="36"/>
      <c r="F403" s="36"/>
      <c r="G403" s="36"/>
      <c r="H403" s="36"/>
      <c r="I403" s="36"/>
      <c r="J403" s="36"/>
      <c r="K403" s="36"/>
      <c r="L403" s="36"/>
      <c r="M403" s="36"/>
      <c r="N403" s="36"/>
      <c r="O403" s="36"/>
      <c r="P403" s="36"/>
      <c r="Q403" s="36"/>
      <c r="R403" s="36"/>
      <c r="S403" s="36"/>
      <c r="T403" s="36"/>
      <c r="U403" s="36"/>
      <c r="V403" s="36"/>
      <c r="W403" s="48"/>
    </row>
    <row r="404" spans="1:23">
      <c r="A404" s="36"/>
      <c r="B404" s="36"/>
      <c r="C404" s="60"/>
      <c r="D404" s="36"/>
      <c r="E404" s="36"/>
      <c r="F404" s="36"/>
      <c r="G404" s="36"/>
      <c r="H404" s="36"/>
      <c r="I404" s="36"/>
      <c r="J404" s="36"/>
      <c r="K404" s="36"/>
      <c r="L404" s="36"/>
      <c r="M404" s="36"/>
      <c r="N404" s="36"/>
      <c r="O404" s="36"/>
      <c r="P404" s="36"/>
      <c r="Q404" s="36"/>
      <c r="R404" s="36"/>
      <c r="S404" s="36"/>
      <c r="T404" s="36"/>
      <c r="U404" s="36"/>
      <c r="V404" s="36"/>
      <c r="W404" s="48"/>
    </row>
    <row r="405" spans="1:23">
      <c r="A405" s="36"/>
      <c r="B405" s="36"/>
      <c r="C405" s="60"/>
      <c r="D405" s="36"/>
      <c r="E405" s="36"/>
      <c r="F405" s="36"/>
      <c r="G405" s="36"/>
      <c r="H405" s="36"/>
      <c r="I405" s="36"/>
      <c r="J405" s="36"/>
      <c r="K405" s="36"/>
      <c r="L405" s="36"/>
      <c r="M405" s="36"/>
      <c r="N405" s="36"/>
      <c r="O405" s="36"/>
      <c r="P405" s="36"/>
      <c r="Q405" s="36"/>
      <c r="R405" s="36"/>
      <c r="S405" s="36"/>
      <c r="T405" s="36"/>
      <c r="U405" s="36"/>
      <c r="V405" s="36"/>
      <c r="W405" s="48"/>
    </row>
    <row r="406" spans="1:23">
      <c r="A406" s="36"/>
      <c r="B406" s="36"/>
      <c r="C406" s="60"/>
      <c r="D406" s="36"/>
      <c r="E406" s="36"/>
      <c r="F406" s="36"/>
      <c r="G406" s="36"/>
      <c r="H406" s="36"/>
      <c r="I406" s="36"/>
      <c r="J406" s="36"/>
      <c r="K406" s="36"/>
      <c r="L406" s="36"/>
      <c r="M406" s="36"/>
      <c r="N406" s="36"/>
      <c r="O406" s="36"/>
      <c r="P406" s="36"/>
      <c r="Q406" s="36"/>
      <c r="R406" s="36"/>
      <c r="S406" s="36"/>
      <c r="T406" s="36"/>
      <c r="U406" s="36"/>
      <c r="V406" s="36"/>
      <c r="W406" s="48"/>
    </row>
    <row r="407" spans="1:23">
      <c r="A407" s="36"/>
      <c r="B407" s="36"/>
      <c r="C407" s="60"/>
      <c r="D407" s="36"/>
      <c r="E407" s="36"/>
      <c r="F407" s="36"/>
      <c r="G407" s="36"/>
      <c r="H407" s="36"/>
      <c r="I407" s="36"/>
      <c r="J407" s="36"/>
      <c r="K407" s="36"/>
      <c r="L407" s="36"/>
      <c r="M407" s="36"/>
      <c r="N407" s="36"/>
      <c r="O407" s="36"/>
      <c r="P407" s="36"/>
      <c r="Q407" s="36"/>
      <c r="R407" s="36"/>
      <c r="S407" s="36"/>
      <c r="T407" s="36"/>
      <c r="U407" s="36"/>
      <c r="V407" s="36"/>
      <c r="W407" s="48"/>
    </row>
    <row r="408" spans="1:23">
      <c r="A408" s="36"/>
      <c r="B408" s="36"/>
      <c r="C408" s="60"/>
      <c r="D408" s="36"/>
      <c r="E408" s="36"/>
      <c r="F408" s="36"/>
      <c r="G408" s="36"/>
      <c r="H408" s="36"/>
      <c r="I408" s="36"/>
      <c r="J408" s="36"/>
      <c r="K408" s="36"/>
      <c r="L408" s="36"/>
      <c r="M408" s="36"/>
      <c r="N408" s="36"/>
      <c r="O408" s="36"/>
      <c r="P408" s="36"/>
      <c r="Q408" s="36"/>
      <c r="R408" s="36"/>
      <c r="S408" s="36"/>
      <c r="T408" s="36"/>
      <c r="U408" s="36"/>
      <c r="V408" s="36"/>
      <c r="W408" s="48"/>
    </row>
    <row r="409" spans="1:23">
      <c r="A409" s="36"/>
      <c r="B409" s="36"/>
      <c r="C409" s="60"/>
      <c r="D409" s="36"/>
      <c r="E409" s="36"/>
      <c r="F409" s="36"/>
      <c r="G409" s="36"/>
      <c r="H409" s="36"/>
      <c r="I409" s="36"/>
      <c r="J409" s="36"/>
      <c r="K409" s="36"/>
      <c r="L409" s="36"/>
      <c r="M409" s="36"/>
      <c r="N409" s="36"/>
      <c r="O409" s="36"/>
      <c r="P409" s="36"/>
      <c r="Q409" s="36"/>
      <c r="R409" s="36"/>
      <c r="S409" s="36"/>
      <c r="T409" s="36"/>
      <c r="U409" s="36"/>
      <c r="V409" s="36"/>
      <c r="W409" s="48"/>
    </row>
    <row r="410" spans="1:23">
      <c r="A410" s="36"/>
      <c r="B410" s="36"/>
      <c r="C410" s="60"/>
      <c r="D410" s="36"/>
      <c r="E410" s="36"/>
      <c r="F410" s="36"/>
      <c r="G410" s="36"/>
      <c r="H410" s="36"/>
      <c r="I410" s="36"/>
      <c r="J410" s="36"/>
      <c r="K410" s="36"/>
      <c r="L410" s="36"/>
      <c r="M410" s="36"/>
      <c r="N410" s="36"/>
      <c r="O410" s="36"/>
      <c r="P410" s="36"/>
      <c r="Q410" s="36"/>
      <c r="R410" s="36"/>
      <c r="S410" s="36"/>
      <c r="T410" s="36"/>
      <c r="U410" s="36"/>
      <c r="V410" s="36"/>
      <c r="W410" s="48"/>
    </row>
    <row r="411" spans="1:23">
      <c r="A411" s="36"/>
      <c r="B411" s="36"/>
      <c r="C411" s="60"/>
      <c r="D411" s="36"/>
      <c r="E411" s="36"/>
      <c r="F411" s="36"/>
      <c r="G411" s="36"/>
      <c r="H411" s="36"/>
      <c r="I411" s="36"/>
      <c r="J411" s="36"/>
      <c r="K411" s="36"/>
      <c r="L411" s="36"/>
      <c r="M411" s="36"/>
      <c r="N411" s="36"/>
      <c r="O411" s="36"/>
      <c r="P411" s="36"/>
      <c r="Q411" s="36"/>
      <c r="R411" s="36"/>
      <c r="S411" s="36"/>
      <c r="T411" s="36"/>
      <c r="U411" s="36"/>
      <c r="V411" s="36"/>
      <c r="W411" s="48"/>
    </row>
    <row r="412" spans="1:23">
      <c r="A412" s="36"/>
      <c r="B412" s="36"/>
      <c r="C412" s="60"/>
      <c r="D412" s="36"/>
      <c r="E412" s="36"/>
      <c r="F412" s="36"/>
      <c r="G412" s="36"/>
      <c r="H412" s="36"/>
      <c r="I412" s="36"/>
      <c r="J412" s="36"/>
      <c r="K412" s="36"/>
      <c r="L412" s="36"/>
      <c r="M412" s="36"/>
      <c r="N412" s="36"/>
      <c r="O412" s="36"/>
      <c r="P412" s="36"/>
      <c r="Q412" s="36"/>
      <c r="R412" s="36"/>
      <c r="S412" s="36"/>
      <c r="T412" s="36"/>
      <c r="U412" s="36"/>
      <c r="V412" s="36"/>
      <c r="W412" s="48"/>
    </row>
    <row r="413" spans="1:23">
      <c r="A413" s="36"/>
      <c r="B413" s="36"/>
      <c r="C413" s="60"/>
      <c r="D413" s="36"/>
      <c r="E413" s="36"/>
      <c r="F413" s="36"/>
      <c r="G413" s="36"/>
      <c r="H413" s="36"/>
      <c r="I413" s="36"/>
      <c r="J413" s="36"/>
      <c r="K413" s="36"/>
      <c r="L413" s="36"/>
      <c r="M413" s="36"/>
      <c r="N413" s="36"/>
      <c r="O413" s="36"/>
      <c r="P413" s="36"/>
      <c r="Q413" s="36"/>
      <c r="R413" s="36"/>
      <c r="S413" s="36"/>
      <c r="T413" s="36"/>
      <c r="U413" s="36"/>
      <c r="V413" s="36"/>
      <c r="W413" s="48"/>
    </row>
    <row r="414" spans="1:23">
      <c r="A414" s="36"/>
      <c r="B414" s="36"/>
      <c r="C414" s="60"/>
      <c r="D414" s="36"/>
      <c r="E414" s="36"/>
      <c r="F414" s="36"/>
      <c r="G414" s="36"/>
      <c r="H414" s="36"/>
      <c r="I414" s="36"/>
      <c r="J414" s="36"/>
      <c r="K414" s="36"/>
      <c r="L414" s="36"/>
      <c r="M414" s="36"/>
      <c r="N414" s="36"/>
      <c r="O414" s="36"/>
      <c r="P414" s="36"/>
      <c r="Q414" s="36"/>
      <c r="R414" s="36"/>
      <c r="S414" s="36"/>
      <c r="T414" s="36"/>
      <c r="U414" s="36"/>
      <c r="V414" s="36"/>
      <c r="W414" s="48"/>
    </row>
    <row r="415" spans="1:23">
      <c r="A415" s="36"/>
      <c r="B415" s="36"/>
      <c r="C415" s="60"/>
      <c r="D415" s="36"/>
      <c r="E415" s="36"/>
      <c r="F415" s="36"/>
      <c r="G415" s="36"/>
      <c r="H415" s="36"/>
      <c r="I415" s="36"/>
      <c r="J415" s="36"/>
      <c r="K415" s="36"/>
      <c r="L415" s="36"/>
      <c r="M415" s="36"/>
      <c r="N415" s="36"/>
      <c r="O415" s="36"/>
      <c r="P415" s="36"/>
      <c r="Q415" s="36"/>
      <c r="R415" s="36"/>
      <c r="S415" s="36"/>
      <c r="T415" s="36"/>
      <c r="U415" s="36"/>
      <c r="V415" s="36"/>
      <c r="W415" s="48"/>
    </row>
    <row r="416" spans="1:23">
      <c r="A416" s="36"/>
      <c r="B416" s="36"/>
      <c r="C416" s="60"/>
      <c r="D416" s="36"/>
      <c r="E416" s="36"/>
      <c r="F416" s="36"/>
      <c r="G416" s="36"/>
      <c r="H416" s="36"/>
      <c r="I416" s="36"/>
      <c r="J416" s="36"/>
      <c r="K416" s="36"/>
      <c r="L416" s="36"/>
      <c r="M416" s="36"/>
      <c r="N416" s="36"/>
      <c r="O416" s="36"/>
      <c r="P416" s="36"/>
      <c r="Q416" s="36"/>
      <c r="R416" s="36"/>
      <c r="S416" s="36"/>
      <c r="T416" s="36"/>
      <c r="U416" s="36"/>
      <c r="V416" s="36"/>
      <c r="W416" s="48"/>
    </row>
    <row r="417" spans="1:23">
      <c r="A417" s="36"/>
      <c r="B417" s="36"/>
      <c r="C417" s="60"/>
      <c r="D417" s="36"/>
      <c r="E417" s="36"/>
      <c r="F417" s="36"/>
      <c r="G417" s="36"/>
      <c r="H417" s="36"/>
      <c r="I417" s="36"/>
      <c r="J417" s="36"/>
      <c r="K417" s="36"/>
      <c r="L417" s="36"/>
      <c r="M417" s="36"/>
      <c r="N417" s="36"/>
      <c r="O417" s="36"/>
      <c r="P417" s="36"/>
      <c r="Q417" s="36"/>
      <c r="R417" s="36"/>
      <c r="S417" s="36"/>
      <c r="T417" s="36"/>
      <c r="U417" s="36"/>
      <c r="V417" s="36"/>
      <c r="W417" s="48"/>
    </row>
    <row r="418" spans="1:23">
      <c r="A418" s="36"/>
      <c r="B418" s="36"/>
      <c r="C418" s="60"/>
      <c r="D418" s="36"/>
      <c r="E418" s="36"/>
      <c r="F418" s="36"/>
      <c r="G418" s="36"/>
      <c r="H418" s="36"/>
      <c r="I418" s="36"/>
      <c r="J418" s="36"/>
      <c r="K418" s="36"/>
      <c r="L418" s="36"/>
      <c r="M418" s="36"/>
      <c r="N418" s="36"/>
      <c r="O418" s="36"/>
      <c r="P418" s="36"/>
      <c r="Q418" s="36"/>
      <c r="R418" s="36"/>
      <c r="S418" s="36"/>
      <c r="T418" s="36"/>
      <c r="U418" s="36"/>
      <c r="V418" s="36"/>
      <c r="W418" s="48"/>
    </row>
    <row r="419" spans="1:23">
      <c r="A419" s="36"/>
      <c r="B419" s="36"/>
      <c r="C419" s="60"/>
      <c r="D419" s="36"/>
      <c r="E419" s="36"/>
      <c r="F419" s="36"/>
      <c r="G419" s="36"/>
      <c r="H419" s="36"/>
      <c r="I419" s="36"/>
      <c r="J419" s="36"/>
      <c r="K419" s="36"/>
      <c r="L419" s="36"/>
      <c r="M419" s="36"/>
      <c r="N419" s="36"/>
      <c r="O419" s="36"/>
      <c r="P419" s="36"/>
      <c r="Q419" s="36"/>
      <c r="R419" s="36"/>
      <c r="S419" s="36"/>
      <c r="T419" s="36"/>
      <c r="U419" s="36"/>
      <c r="V419" s="36"/>
      <c r="W419" s="48"/>
    </row>
    <row r="420" spans="1:23">
      <c r="A420" s="36"/>
      <c r="B420" s="36"/>
      <c r="C420" s="60"/>
      <c r="D420" s="36"/>
      <c r="E420" s="36"/>
      <c r="F420" s="36"/>
      <c r="G420" s="36"/>
      <c r="H420" s="36"/>
      <c r="I420" s="36"/>
      <c r="J420" s="36"/>
      <c r="K420" s="36"/>
      <c r="L420" s="36"/>
      <c r="M420" s="36"/>
      <c r="N420" s="36"/>
      <c r="O420" s="36"/>
      <c r="P420" s="36"/>
      <c r="Q420" s="36"/>
      <c r="R420" s="36"/>
      <c r="S420" s="36"/>
      <c r="T420" s="36"/>
      <c r="U420" s="36"/>
      <c r="V420" s="36"/>
      <c r="W420" s="48"/>
    </row>
    <row r="421" spans="1:23">
      <c r="A421" s="36"/>
      <c r="B421" s="36"/>
      <c r="C421" s="60"/>
      <c r="D421" s="36"/>
      <c r="E421" s="36"/>
      <c r="F421" s="36"/>
      <c r="G421" s="36"/>
      <c r="H421" s="36"/>
      <c r="I421" s="36"/>
      <c r="J421" s="36"/>
      <c r="K421" s="36"/>
      <c r="L421" s="36"/>
      <c r="M421" s="36"/>
      <c r="N421" s="36"/>
      <c r="O421" s="36"/>
      <c r="P421" s="36"/>
      <c r="Q421" s="36"/>
      <c r="R421" s="36"/>
      <c r="S421" s="36"/>
      <c r="T421" s="36"/>
      <c r="U421" s="36"/>
      <c r="V421" s="36"/>
      <c r="W421" s="48"/>
    </row>
    <row r="422" spans="1:23">
      <c r="A422" s="36"/>
      <c r="B422" s="36"/>
      <c r="C422" s="60"/>
      <c r="D422" s="36"/>
      <c r="E422" s="36"/>
      <c r="F422" s="36"/>
      <c r="G422" s="36"/>
      <c r="H422" s="36"/>
      <c r="I422" s="36"/>
      <c r="J422" s="36"/>
      <c r="K422" s="36"/>
      <c r="L422" s="36"/>
      <c r="M422" s="36"/>
      <c r="N422" s="36"/>
      <c r="O422" s="36"/>
      <c r="P422" s="36"/>
      <c r="Q422" s="36"/>
      <c r="R422" s="36"/>
      <c r="S422" s="36"/>
      <c r="T422" s="36"/>
      <c r="U422" s="36"/>
      <c r="V422" s="36"/>
      <c r="W422" s="48"/>
    </row>
    <row r="423" spans="1:23">
      <c r="A423" s="36"/>
      <c r="B423" s="36"/>
      <c r="C423" s="60"/>
      <c r="D423" s="36"/>
      <c r="E423" s="36"/>
      <c r="F423" s="36"/>
      <c r="G423" s="36"/>
      <c r="H423" s="36"/>
      <c r="I423" s="36"/>
      <c r="J423" s="36"/>
      <c r="K423" s="36"/>
      <c r="L423" s="36"/>
      <c r="M423" s="36"/>
      <c r="N423" s="36"/>
      <c r="O423" s="36"/>
      <c r="P423" s="36"/>
      <c r="Q423" s="36"/>
      <c r="R423" s="36"/>
      <c r="S423" s="36"/>
      <c r="T423" s="36"/>
      <c r="U423" s="36"/>
      <c r="V423" s="36"/>
      <c r="W423" s="48"/>
    </row>
    <row r="424" spans="1:23">
      <c r="A424" s="36"/>
      <c r="B424" s="36"/>
      <c r="C424" s="60"/>
      <c r="D424" s="36"/>
      <c r="E424" s="36"/>
      <c r="F424" s="36"/>
      <c r="G424" s="36"/>
      <c r="H424" s="36"/>
      <c r="I424" s="36"/>
      <c r="J424" s="36"/>
      <c r="K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  <c r="V424" s="36"/>
      <c r="W424" s="48"/>
    </row>
    <row r="425" spans="1:23">
      <c r="A425" s="36"/>
      <c r="B425" s="36"/>
      <c r="C425" s="60"/>
      <c r="D425" s="36"/>
      <c r="E425" s="36"/>
      <c r="F425" s="36"/>
      <c r="G425" s="36"/>
      <c r="H425" s="36"/>
      <c r="I425" s="36"/>
      <c r="J425" s="36"/>
      <c r="K425" s="36"/>
      <c r="L425" s="36"/>
      <c r="M425" s="36"/>
      <c r="N425" s="36"/>
      <c r="O425" s="36"/>
      <c r="P425" s="36"/>
      <c r="Q425" s="36"/>
      <c r="R425" s="36"/>
      <c r="S425" s="36"/>
      <c r="T425" s="36"/>
      <c r="U425" s="36"/>
      <c r="V425" s="36"/>
      <c r="W425" s="48"/>
    </row>
    <row r="426" spans="1:23">
      <c r="A426" s="36"/>
      <c r="B426" s="36"/>
      <c r="C426" s="60"/>
      <c r="D426" s="36"/>
      <c r="E426" s="36"/>
      <c r="F426" s="36"/>
      <c r="G426" s="36"/>
      <c r="H426" s="36"/>
      <c r="I426" s="36"/>
      <c r="J426" s="36"/>
      <c r="K426" s="36"/>
      <c r="L426" s="36"/>
      <c r="M426" s="36"/>
      <c r="N426" s="36"/>
      <c r="O426" s="36"/>
      <c r="P426" s="36"/>
      <c r="Q426" s="36"/>
      <c r="R426" s="36"/>
      <c r="S426" s="36"/>
      <c r="T426" s="36"/>
      <c r="U426" s="36"/>
      <c r="V426" s="36"/>
      <c r="W426" s="48"/>
    </row>
    <row r="427" spans="1:23">
      <c r="A427" s="36"/>
      <c r="B427" s="36"/>
      <c r="C427" s="60"/>
      <c r="D427" s="36"/>
      <c r="E427" s="36"/>
      <c r="F427" s="36"/>
      <c r="G427" s="36"/>
      <c r="H427" s="36"/>
      <c r="I427" s="36"/>
      <c r="J427" s="36"/>
      <c r="K427" s="36"/>
      <c r="L427" s="36"/>
      <c r="M427" s="36"/>
      <c r="N427" s="36"/>
      <c r="O427" s="36"/>
      <c r="P427" s="36"/>
      <c r="Q427" s="36"/>
      <c r="R427" s="36"/>
      <c r="S427" s="36"/>
      <c r="T427" s="36"/>
      <c r="U427" s="36"/>
      <c r="V427" s="36"/>
      <c r="W427" s="48"/>
    </row>
    <row r="428" spans="1:23">
      <c r="A428" s="36"/>
      <c r="B428" s="36"/>
      <c r="C428" s="60"/>
      <c r="D428" s="36"/>
      <c r="E428" s="36"/>
      <c r="F428" s="36"/>
      <c r="G428" s="36"/>
      <c r="H428" s="36"/>
      <c r="I428" s="36"/>
      <c r="J428" s="36"/>
      <c r="K428" s="36"/>
      <c r="L428" s="36"/>
      <c r="M428" s="36"/>
      <c r="N428" s="36"/>
      <c r="O428" s="36"/>
      <c r="P428" s="36"/>
      <c r="Q428" s="36"/>
      <c r="R428" s="36"/>
      <c r="S428" s="36"/>
      <c r="T428" s="36"/>
      <c r="U428" s="36"/>
      <c r="V428" s="36"/>
      <c r="W428" s="48"/>
    </row>
    <row r="429" spans="1:23">
      <c r="A429" s="36"/>
      <c r="B429" s="36"/>
      <c r="C429" s="60"/>
      <c r="D429" s="36"/>
      <c r="E429" s="36"/>
      <c r="F429" s="36"/>
      <c r="G429" s="36"/>
      <c r="H429" s="36"/>
      <c r="I429" s="36"/>
      <c r="J429" s="36"/>
      <c r="K429" s="36"/>
      <c r="L429" s="36"/>
      <c r="M429" s="36"/>
      <c r="N429" s="36"/>
      <c r="O429" s="36"/>
      <c r="P429" s="36"/>
      <c r="Q429" s="36"/>
      <c r="R429" s="36"/>
      <c r="S429" s="36"/>
      <c r="T429" s="36"/>
      <c r="U429" s="36"/>
      <c r="V429" s="36"/>
      <c r="W429" s="48"/>
    </row>
    <row r="430" spans="1:23">
      <c r="A430" s="36"/>
      <c r="B430" s="36"/>
      <c r="C430" s="60"/>
      <c r="D430" s="36"/>
      <c r="E430" s="36"/>
      <c r="F430" s="36"/>
      <c r="G430" s="36"/>
      <c r="H430" s="36"/>
      <c r="I430" s="36"/>
      <c r="J430" s="36"/>
      <c r="K430" s="36"/>
      <c r="L430" s="36"/>
      <c r="M430" s="36"/>
      <c r="N430" s="36"/>
      <c r="O430" s="36"/>
      <c r="P430" s="36"/>
      <c r="Q430" s="36"/>
      <c r="R430" s="36"/>
      <c r="S430" s="36"/>
      <c r="T430" s="36"/>
      <c r="U430" s="36"/>
      <c r="V430" s="36"/>
      <c r="W430" s="48"/>
    </row>
    <row r="431" spans="1:23">
      <c r="A431" s="36"/>
      <c r="B431" s="36"/>
      <c r="C431" s="60"/>
      <c r="D431" s="36"/>
      <c r="E431" s="36"/>
      <c r="F431" s="36"/>
      <c r="G431" s="36"/>
      <c r="H431" s="36"/>
      <c r="I431" s="36"/>
      <c r="J431" s="36"/>
      <c r="K431" s="36"/>
      <c r="L431" s="36"/>
      <c r="M431" s="36"/>
      <c r="N431" s="36"/>
      <c r="O431" s="36"/>
      <c r="P431" s="36"/>
      <c r="Q431" s="36"/>
      <c r="R431" s="36"/>
      <c r="S431" s="36"/>
      <c r="T431" s="36"/>
      <c r="U431" s="36"/>
      <c r="V431" s="36"/>
      <c r="W431" s="48"/>
    </row>
    <row r="432" spans="1:23">
      <c r="A432" s="36"/>
      <c r="B432" s="36"/>
      <c r="C432" s="60"/>
      <c r="D432" s="36"/>
      <c r="E432" s="36"/>
      <c r="F432" s="36"/>
      <c r="G432" s="36"/>
      <c r="H432" s="36"/>
      <c r="I432" s="36"/>
      <c r="J432" s="36"/>
      <c r="K432" s="36"/>
      <c r="L432" s="36"/>
      <c r="M432" s="36"/>
      <c r="N432" s="36"/>
      <c r="O432" s="36"/>
      <c r="P432" s="36"/>
      <c r="Q432" s="36"/>
      <c r="R432" s="36"/>
      <c r="S432" s="36"/>
      <c r="T432" s="36"/>
      <c r="U432" s="36"/>
      <c r="V432" s="36"/>
      <c r="W432" s="48"/>
    </row>
    <row r="433" spans="1:23">
      <c r="A433" s="36"/>
      <c r="B433" s="36"/>
      <c r="C433" s="60"/>
      <c r="D433" s="36"/>
      <c r="E433" s="36"/>
      <c r="F433" s="36"/>
      <c r="G433" s="36"/>
      <c r="H433" s="36"/>
      <c r="I433" s="36"/>
      <c r="J433" s="36"/>
      <c r="K433" s="36"/>
      <c r="L433" s="36"/>
      <c r="M433" s="36"/>
      <c r="N433" s="36"/>
      <c r="O433" s="36"/>
      <c r="P433" s="36"/>
      <c r="Q433" s="36"/>
      <c r="R433" s="36"/>
      <c r="S433" s="36"/>
      <c r="T433" s="36"/>
      <c r="U433" s="36"/>
      <c r="V433" s="36"/>
      <c r="W433" s="48"/>
    </row>
    <row r="434" spans="1:23">
      <c r="A434" s="36"/>
      <c r="B434" s="36"/>
      <c r="C434" s="60"/>
      <c r="D434" s="36"/>
      <c r="E434" s="36"/>
      <c r="F434" s="36"/>
      <c r="G434" s="36"/>
      <c r="H434" s="36"/>
      <c r="I434" s="36"/>
      <c r="J434" s="36"/>
      <c r="K434" s="36"/>
      <c r="L434" s="36"/>
      <c r="M434" s="36"/>
      <c r="N434" s="36"/>
      <c r="O434" s="36"/>
      <c r="P434" s="36"/>
      <c r="Q434" s="36"/>
      <c r="R434" s="36"/>
      <c r="S434" s="36"/>
      <c r="T434" s="36"/>
      <c r="U434" s="36"/>
      <c r="V434" s="36"/>
      <c r="W434" s="48"/>
    </row>
    <row r="435" spans="1:23">
      <c r="A435" s="36"/>
      <c r="B435" s="36"/>
      <c r="C435" s="60"/>
      <c r="D435" s="36"/>
      <c r="E435" s="36"/>
      <c r="F435" s="36"/>
      <c r="G435" s="36"/>
      <c r="H435" s="36"/>
      <c r="I435" s="36"/>
      <c r="J435" s="36"/>
      <c r="K435" s="36"/>
      <c r="L435" s="36"/>
      <c r="M435" s="36"/>
      <c r="N435" s="36"/>
      <c r="O435" s="36"/>
      <c r="P435" s="36"/>
      <c r="Q435" s="36"/>
      <c r="R435" s="36"/>
      <c r="S435" s="36"/>
      <c r="T435" s="36"/>
      <c r="U435" s="36"/>
      <c r="V435" s="36"/>
      <c r="W435" s="48"/>
    </row>
    <row r="436" spans="1:23">
      <c r="A436" s="36"/>
      <c r="B436" s="36"/>
      <c r="C436" s="60"/>
      <c r="D436" s="36"/>
      <c r="E436" s="36"/>
      <c r="F436" s="36"/>
      <c r="G436" s="36"/>
      <c r="H436" s="36"/>
      <c r="I436" s="36"/>
      <c r="J436" s="36"/>
      <c r="K436" s="36"/>
      <c r="L436" s="36"/>
      <c r="M436" s="36"/>
      <c r="N436" s="36"/>
      <c r="O436" s="36"/>
      <c r="P436" s="36"/>
      <c r="Q436" s="36"/>
      <c r="R436" s="36"/>
      <c r="S436" s="36"/>
      <c r="T436" s="36"/>
      <c r="U436" s="36"/>
      <c r="V436" s="36"/>
      <c r="W436" s="48"/>
    </row>
    <row r="437" spans="1:23">
      <c r="A437" s="36"/>
      <c r="B437" s="36"/>
      <c r="C437" s="60"/>
      <c r="D437" s="36"/>
      <c r="E437" s="36"/>
      <c r="F437" s="36"/>
      <c r="G437" s="36"/>
      <c r="H437" s="36"/>
      <c r="I437" s="36"/>
      <c r="J437" s="36"/>
      <c r="K437" s="36"/>
      <c r="L437" s="36"/>
      <c r="M437" s="36"/>
      <c r="N437" s="36"/>
      <c r="O437" s="36"/>
      <c r="P437" s="36"/>
      <c r="Q437" s="36"/>
      <c r="R437" s="36"/>
      <c r="S437" s="36"/>
      <c r="T437" s="36"/>
      <c r="U437" s="36"/>
      <c r="V437" s="36"/>
      <c r="W437" s="48"/>
    </row>
    <row r="438" spans="1:23">
      <c r="A438" s="36"/>
      <c r="B438" s="36"/>
      <c r="C438" s="60"/>
      <c r="D438" s="36"/>
      <c r="E438" s="36"/>
      <c r="F438" s="36"/>
      <c r="G438" s="36"/>
      <c r="H438" s="36"/>
      <c r="I438" s="36"/>
      <c r="J438" s="36"/>
      <c r="K438" s="36"/>
      <c r="L438" s="36"/>
      <c r="M438" s="36"/>
      <c r="N438" s="36"/>
      <c r="O438" s="36"/>
      <c r="P438" s="36"/>
      <c r="Q438" s="36"/>
      <c r="R438" s="36"/>
      <c r="S438" s="36"/>
      <c r="T438" s="36"/>
      <c r="U438" s="36"/>
      <c r="V438" s="36"/>
      <c r="W438" s="48"/>
    </row>
    <row r="439" spans="1:23">
      <c r="A439" s="36"/>
      <c r="B439" s="36"/>
      <c r="C439" s="60"/>
      <c r="D439" s="36"/>
      <c r="E439" s="36"/>
      <c r="F439" s="36"/>
      <c r="G439" s="36"/>
      <c r="H439" s="36"/>
      <c r="I439" s="36"/>
      <c r="J439" s="36"/>
      <c r="K439" s="36"/>
      <c r="L439" s="36"/>
      <c r="M439" s="36"/>
      <c r="N439" s="36"/>
      <c r="O439" s="36"/>
      <c r="P439" s="36"/>
      <c r="Q439" s="36"/>
      <c r="R439" s="36"/>
      <c r="S439" s="36"/>
      <c r="T439" s="36"/>
      <c r="U439" s="36"/>
      <c r="V439" s="36"/>
      <c r="W439" s="48"/>
    </row>
    <row r="440" spans="1:23">
      <c r="A440" s="36"/>
      <c r="B440" s="36"/>
      <c r="C440" s="60"/>
      <c r="D440" s="36"/>
      <c r="E440" s="36"/>
      <c r="F440" s="36"/>
      <c r="G440" s="36"/>
      <c r="H440" s="36"/>
      <c r="I440" s="36"/>
      <c r="J440" s="36"/>
      <c r="K440" s="36"/>
      <c r="L440" s="36"/>
      <c r="M440" s="36"/>
      <c r="N440" s="36"/>
      <c r="O440" s="36"/>
      <c r="P440" s="36"/>
      <c r="Q440" s="36"/>
      <c r="R440" s="36"/>
      <c r="S440" s="36"/>
      <c r="T440" s="36"/>
      <c r="U440" s="36"/>
      <c r="V440" s="36"/>
      <c r="W440" s="48"/>
    </row>
    <row r="441" spans="1:23">
      <c r="A441" s="36"/>
      <c r="B441" s="36"/>
      <c r="C441" s="60"/>
      <c r="D441" s="36"/>
      <c r="E441" s="36"/>
      <c r="F441" s="36"/>
      <c r="G441" s="36"/>
      <c r="H441" s="36"/>
      <c r="I441" s="36"/>
      <c r="J441" s="36"/>
      <c r="K441" s="36"/>
      <c r="L441" s="36"/>
      <c r="M441" s="36"/>
      <c r="N441" s="36"/>
      <c r="O441" s="36"/>
      <c r="P441" s="36"/>
      <c r="Q441" s="36"/>
      <c r="R441" s="36"/>
      <c r="S441" s="36"/>
      <c r="T441" s="36"/>
      <c r="U441" s="36"/>
      <c r="V441" s="36"/>
      <c r="W441" s="48"/>
    </row>
    <row r="442" spans="1:23">
      <c r="A442" s="36"/>
      <c r="B442" s="36"/>
      <c r="C442" s="60"/>
      <c r="D442" s="36"/>
      <c r="E442" s="36"/>
      <c r="F442" s="36"/>
      <c r="G442" s="36"/>
      <c r="H442" s="36"/>
      <c r="I442" s="36"/>
      <c r="J442" s="36"/>
      <c r="K442" s="36"/>
      <c r="L442" s="36"/>
      <c r="M442" s="36"/>
      <c r="N442" s="36"/>
      <c r="O442" s="36"/>
      <c r="P442" s="36"/>
      <c r="Q442" s="36"/>
      <c r="R442" s="36"/>
      <c r="S442" s="36"/>
      <c r="T442" s="36"/>
      <c r="U442" s="36"/>
      <c r="V442" s="36"/>
      <c r="W442" s="48"/>
    </row>
    <row r="443" spans="1:23">
      <c r="A443" s="36"/>
      <c r="B443" s="36"/>
      <c r="C443" s="60"/>
      <c r="D443" s="36"/>
      <c r="E443" s="36"/>
      <c r="F443" s="36"/>
      <c r="G443" s="36"/>
      <c r="H443" s="36"/>
      <c r="I443" s="36"/>
      <c r="J443" s="36"/>
      <c r="K443" s="36"/>
      <c r="L443" s="36"/>
      <c r="M443" s="36"/>
      <c r="N443" s="36"/>
      <c r="O443" s="36"/>
      <c r="P443" s="36"/>
      <c r="Q443" s="36"/>
      <c r="R443" s="36"/>
      <c r="S443" s="36"/>
      <c r="T443" s="36"/>
      <c r="U443" s="36"/>
      <c r="V443" s="36"/>
      <c r="W443" s="48"/>
    </row>
    <row r="444" spans="1:23">
      <c r="A444" s="36"/>
      <c r="B444" s="36"/>
      <c r="C444" s="60"/>
      <c r="D444" s="36"/>
      <c r="E444" s="36"/>
      <c r="F444" s="36"/>
      <c r="G444" s="36"/>
      <c r="H444" s="36"/>
      <c r="I444" s="36"/>
      <c r="J444" s="36"/>
      <c r="K444" s="36"/>
      <c r="L444" s="36"/>
      <c r="M444" s="36"/>
      <c r="N444" s="36"/>
      <c r="O444" s="36"/>
      <c r="P444" s="36"/>
      <c r="Q444" s="36"/>
      <c r="R444" s="36"/>
      <c r="S444" s="36"/>
      <c r="T444" s="36"/>
      <c r="U444" s="36"/>
      <c r="V444" s="36"/>
      <c r="W444" s="48"/>
    </row>
    <row r="445" spans="1:23">
      <c r="A445" s="36"/>
      <c r="B445" s="36"/>
      <c r="C445" s="60"/>
      <c r="D445" s="36"/>
      <c r="E445" s="36"/>
      <c r="F445" s="36"/>
      <c r="G445" s="36"/>
      <c r="H445" s="36"/>
      <c r="I445" s="36"/>
      <c r="J445" s="36"/>
      <c r="K445" s="36"/>
      <c r="L445" s="36"/>
      <c r="M445" s="36"/>
      <c r="N445" s="36"/>
      <c r="O445" s="36"/>
      <c r="P445" s="36"/>
      <c r="Q445" s="36"/>
      <c r="R445" s="36"/>
      <c r="S445" s="36"/>
      <c r="T445" s="36"/>
      <c r="U445" s="36"/>
      <c r="V445" s="36"/>
      <c r="W445" s="48"/>
    </row>
  </sheetData>
  <autoFilter ref="A62:K66">
    <extLst/>
  </autoFilter>
  <mergeCells count="49">
    <mergeCell ref="A1:V1"/>
    <mergeCell ref="A3:V3"/>
    <mergeCell ref="A5:V5"/>
    <mergeCell ref="A6:N6"/>
    <mergeCell ref="A7:N7"/>
    <mergeCell ref="A8:V8"/>
    <mergeCell ref="A9:N9"/>
    <mergeCell ref="A10:N10"/>
    <mergeCell ref="A11:V11"/>
    <mergeCell ref="A12:N12"/>
    <mergeCell ref="A13:V13"/>
    <mergeCell ref="A14:V14"/>
    <mergeCell ref="A15:O15"/>
    <mergeCell ref="A16:V16"/>
    <mergeCell ref="A17:V17"/>
    <mergeCell ref="A18:V18"/>
    <mergeCell ref="C19:V19"/>
    <mergeCell ref="D20:F20"/>
    <mergeCell ref="G20:I20"/>
    <mergeCell ref="K20:N20"/>
    <mergeCell ref="O20:P20"/>
    <mergeCell ref="R20:S20"/>
    <mergeCell ref="T20:U20"/>
    <mergeCell ref="A53:E53"/>
    <mergeCell ref="A54:E54"/>
    <mergeCell ref="A55:E55"/>
    <mergeCell ref="A56:E56"/>
    <mergeCell ref="A57:E57"/>
    <mergeCell ref="A58:E58"/>
    <mergeCell ref="A59:E59"/>
    <mergeCell ref="A61:K61"/>
    <mergeCell ref="A62:E62"/>
    <mergeCell ref="A63:E63"/>
    <mergeCell ref="A64:E64"/>
    <mergeCell ref="L64:O64"/>
    <mergeCell ref="A65:E65"/>
    <mergeCell ref="A66:H66"/>
    <mergeCell ref="A68:O68"/>
    <mergeCell ref="A69:K69"/>
    <mergeCell ref="A70:K70"/>
    <mergeCell ref="A72:H72"/>
    <mergeCell ref="D76:F76"/>
    <mergeCell ref="I76:L76"/>
    <mergeCell ref="D77:F77"/>
    <mergeCell ref="I77:L77"/>
    <mergeCell ref="A19:A21"/>
    <mergeCell ref="B20:B21"/>
    <mergeCell ref="C20:C21"/>
    <mergeCell ref="V20:V21"/>
  </mergeCells>
  <pageMargins left="0.511805555555556" right="0.511805555555556" top="0.634722222222222" bottom="0.7875" header="0.511811023622047" footer="0.315277777777778"/>
  <pageSetup paperSize="9" scale="41" fitToHeight="0" orientation="landscape" horizontalDpi="300" verticalDpi="300"/>
  <headerFooter>
    <oddFooter>&amp;LÁrea Responsável: SUPECC/SGI/SES&amp;RPág &amp;P de &amp;N - 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LibreOffice/7.6.3.2$Windows_X86_64 LibreOffice_project/29d686fea9f6705b262d369fede658f824154cc0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HOSP. LUZIÂNIA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 Regina da Fonseca</dc:creator>
  <cp:lastModifiedBy>fabianarossi</cp:lastModifiedBy>
  <cp:revision>63</cp:revision>
  <dcterms:created xsi:type="dcterms:W3CDTF">2025-01-20T14:26:00Z</dcterms:created>
  <dcterms:modified xsi:type="dcterms:W3CDTF">2025-12-30T17:39:00Z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BBBE1D7CF65E4FA39544C1D4772C3AF5_12</vt:lpwstr>
  </property>
  <property fmtid="{D5CDD505-2E9C-101B-9397-08002B2CF9AE}" pid="3" name="KSOProductBuildVer">
    <vt:lpwstr>1046-12.2.0.13306</vt:lpwstr>
  </property>
</Properties>
</file>