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roc\Downloads\"/>
    </mc:Choice>
  </mc:AlternateContent>
  <xr:revisionPtr revIDLastSave="0" documentId="13_ncr:1_{F5E92D2A-94D4-472E-8A39-661CEC050039}" xr6:coauthVersionLast="47" xr6:coauthVersionMax="47" xr10:uidLastSave="{00000000-0000-0000-0000-000000000000}"/>
  <bookViews>
    <workbookView xWindow="28680" yWindow="-120" windowWidth="29040" windowHeight="15720" firstSheet="2" activeTab="2" xr2:uid="{89C8D218-408B-4802-BE1E-5C9D28348D78}"/>
  </bookViews>
  <sheets>
    <sheet name="CONTRATOS HEL" sheetId="1" state="hidden" r:id="rId1"/>
    <sheet name="SOMENTE FORNECEDORES ATIVOS" sheetId="2" state="hidden" r:id="rId2"/>
    <sheet name="10-2025" sheetId="8" r:id="rId3"/>
  </sheets>
  <definedNames>
    <definedName name="_xlnm.Print_Area" localSheetId="0">'CONTRATOS HEL'!$A$1:$G$172</definedName>
    <definedName name="_xlnm.Print_Area" localSheetId="1">'SOMENTE FORNECEDORES ATIVOS'!$A$1:$G$132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1" i="8" l="1"/>
  <c r="K230" i="8"/>
  <c r="K229" i="8"/>
  <c r="K228" i="8"/>
  <c r="K227" i="8"/>
  <c r="K226" i="8"/>
  <c r="K225" i="8"/>
  <c r="K224" i="8"/>
  <c r="K223" i="8"/>
  <c r="K220" i="8"/>
  <c r="K219" i="8"/>
  <c r="K218" i="8"/>
  <c r="K217" i="8"/>
  <c r="K216" i="8"/>
  <c r="K215" i="8"/>
  <c r="K214" i="8"/>
  <c r="K213" i="8"/>
  <c r="K212" i="8"/>
  <c r="K211" i="8"/>
  <c r="K210" i="8"/>
  <c r="K209" i="8"/>
  <c r="K208" i="8"/>
  <c r="K207" i="8"/>
  <c r="K206" i="8"/>
  <c r="K205" i="8"/>
  <c r="K204" i="8"/>
  <c r="K203" i="8"/>
  <c r="K201" i="8"/>
  <c r="K200" i="8"/>
  <c r="K199" i="8"/>
  <c r="K198" i="8"/>
  <c r="K197" i="8"/>
  <c r="K196" i="8"/>
  <c r="K195" i="8"/>
  <c r="K194"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J16" i="8"/>
  <c r="K14" i="8"/>
  <c r="J14" i="8"/>
  <c r="K13" i="8"/>
  <c r="K12" i="8"/>
  <c r="K11" i="8"/>
  <c r="K10" i="8"/>
  <c r="K9" i="8"/>
  <c r="K8" i="8"/>
  <c r="K7" i="8"/>
  <c r="K6" i="8"/>
  <c r="K5" i="8"/>
  <c r="F16" i="1" l="1"/>
  <c r="F13" i="2"/>
  <c r="F11" i="2"/>
  <c r="F12" i="2" s="1"/>
  <c r="F14" i="1" l="1"/>
  <c r="F15" i="1" s="1"/>
</calcChain>
</file>

<file path=xl/sharedStrings.xml><?xml version="1.0" encoding="utf-8"?>
<sst xmlns="http://schemas.openxmlformats.org/spreadsheetml/2006/main" count="2844" uniqueCount="938">
  <si>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</si>
  <si>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</si>
  <si>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</si>
  <si>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</si>
  <si>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</si>
  <si>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</si>
  <si>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</si>
  <si>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</si>
  <si>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</si>
  <si>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</si>
  <si>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</si>
  <si>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</si>
  <si>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</si>
  <si>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</si>
  <si>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</si>
  <si>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</si>
  <si>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</si>
  <si>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</si>
  <si>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</si>
  <si>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</si>
  <si>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</si>
  <si>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</si>
  <si>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</si>
  <si>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</si>
  <si>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</si>
  <si>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</si>
  <si>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</si>
  <si>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</si>
  <si>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</si>
  <si>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</si>
  <si>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</si>
  <si>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</si>
  <si>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</si>
  <si>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</si>
  <si>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</si>
  <si>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</si>
  <si>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</si>
  <si>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</si>
  <si>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</si>
  <si>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</si>
  <si>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</si>
  <si>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</si>
  <si>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</si>
  <si>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</si>
  <si>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</si>
  <si>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</si>
  <si>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</si>
  <si>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</si>
  <si>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</si>
  <si>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</si>
  <si>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</si>
  <si>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</si>
  <si>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</si>
  <si>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</si>
  <si>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</si>
  <si>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</si>
  <si>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</si>
  <si>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</si>
  <si>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</si>
  <si>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</si>
  <si>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</si>
  <si>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</si>
  <si>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</si>
  <si>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</si>
  <si>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</si>
  <si>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</si>
  <si>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</si>
  <si>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</si>
  <si>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</si>
  <si>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</si>
  <si>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</si>
  <si>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</si>
  <si>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</si>
  <si>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</si>
  <si>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</si>
  <si>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</si>
  <si>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</si>
  <si>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</si>
  <si>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</si>
  <si>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</si>
  <si>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</si>
  <si>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</si>
  <si>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</si>
  <si>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</si>
  <si>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</si>
  <si>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</si>
  <si>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</si>
  <si>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</si>
  <si>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</si>
  <si>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</si>
  <si>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</si>
  <si>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</si>
  <si>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</si>
  <si>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</si>
  <si>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</si>
  <si>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</si>
  <si>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</si>
  <si>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</si>
  <si>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</si>
  <si>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</si>
  <si>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</si>
  <si>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</si>
  <si>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</si>
  <si>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</si>
  <si>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</si>
  <si>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</si>
  <si>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</si>
  <si>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</si>
  <si>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</si>
  <si>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</si>
  <si>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</si>
  <si>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</si>
  <si>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</si>
  <si>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</si>
  <si>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</si>
  <si>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</si>
  <si>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</si>
  <si>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</si>
  <si>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</si>
  <si>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</si>
  <si>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</si>
  <si>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</si>
  <si>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</si>
  <si>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</si>
  <si>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</si>
  <si>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</si>
  <si>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</si>
  <si>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</si>
  <si>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</si>
  <si>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</si>
  <si>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</si>
  <si>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</si>
  <si>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</si>
  <si>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</si>
  <si>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</si>
  <si>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</si>
  <si>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</si>
  <si>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</si>
  <si>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</si>
  <si>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</si>
  <si>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</si>
  <si>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</si>
  <si>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</si>
  <si>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</si>
  <si>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</si>
  <si>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</si>
  <si>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</si>
  <si>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</si>
  <si>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</si>
  <si>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</si>
  <si>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</si>
  <si>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</si>
  <si>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</si>
  <si>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</si>
  <si>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</si>
  <si>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</si>
  <si>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</si>
  <si>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</si>
  <si>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</si>
  <si>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</si>
  <si>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</si>
  <si>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</si>
  <si>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</si>
  <si>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</si>
  <si>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</si>
  <si>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</si>
  <si>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</si>
  <si>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</si>
  <si>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</si>
  <si>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</si>
  <si>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</si>
  <si>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</si>
  <si>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</si>
  <si>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</si>
  <si>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</si>
  <si>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</si>
  <si>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</si>
  <si>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</si>
  <si>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</si>
  <si>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</si>
  <si>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</si>
  <si>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</si>
  <si>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</si>
  <si>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</si>
  <si>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</si>
  <si>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</si>
  <si>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</si>
  <si>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</si>
  <si>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</si>
  <si>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</si>
  <si>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</si>
  <si>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</si>
  <si>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</si>
  <si>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</si>
  <si>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</si>
  <si>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</si>
  <si>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</si>
  <si>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</si>
  <si>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</si>
  <si>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</si>
  <si>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</si>
  <si>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</si>
  <si>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</si>
  <si>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</si>
  <si>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</si>
  <si>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</si>
  <si>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</si>
  <si>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</si>
  <si>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</si>
  <si>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</si>
  <si>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</si>
  <si>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</si>
  <si>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</si>
  <si>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</si>
  <si>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</si>
  <si>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</si>
  <si>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</si>
  <si>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</si>
  <si>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</si>
  <si>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</si>
  <si>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</si>
  <si>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</si>
  <si>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</si>
  <si>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</si>
  <si>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</si>
  <si>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</si>
  <si>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</si>
  <si>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</si>
  <si>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</si>
  <si>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</si>
  <si>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</si>
  <si>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</si>
  <si>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</si>
  <si>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</si>
  <si>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</si>
  <si>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</si>
  <si>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</si>
  <si>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</si>
  <si>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</si>
  <si>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</si>
  <si>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</si>
  <si>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</si>
  <si>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</si>
  <si>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</si>
  <si>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</si>
  <si>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</si>
  <si>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</si>
  <si>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</si>
  <si>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</si>
  <si>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</si>
  <si>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</si>
  <si>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</si>
  <si>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</si>
  <si>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</si>
  <si>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</si>
  <si>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</si>
  <si>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</si>
  <si>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</si>
  <si>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</si>
  <si>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</si>
  <si>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</si>
  <si>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</si>
  <si>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</si>
  <si>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</si>
  <si>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</si>
  <si>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</si>
  <si>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</si>
  <si>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</si>
  <si>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</si>
  <si>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</si>
  <si>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</si>
  <si>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</si>
  <si>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</si>
  <si>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</si>
  <si>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</si>
  <si>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</si>
  <si>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</si>
  <si>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</si>
  <si>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</si>
  <si>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</si>
  <si>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</si>
  <si>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</si>
  <si>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</si>
  <si>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</si>
  <si>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</si>
  <si>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</si>
  <si>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</si>
  <si>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</si>
  <si>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</si>
  <si>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</si>
  <si>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</si>
  <si>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</si>
  <si>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</si>
  <si>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</si>
  <si>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</si>
  <si>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</si>
  <si>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</si>
  <si>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</si>
  <si>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</si>
  <si>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</si>
  <si>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</si>
  <si>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</si>
  <si>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</si>
  <si>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</si>
  <si>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</si>
  <si>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</si>
  <si>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</si>
  <si>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</si>
  <si>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</si>
  <si>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</si>
  <si>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</si>
  <si>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</si>
  <si>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</si>
  <si>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</si>
  <si>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</si>
  <si>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</si>
  <si>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</si>
  <si>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</si>
  <si>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</si>
  <si>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</si>
  <si>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</si>
  <si>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</si>
  <si>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</si>
  <si>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</si>
  <si>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</si>
  <si>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</si>
  <si>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</si>
  <si>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</si>
  <si>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</si>
  <si>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</si>
  <si>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</si>
  <si>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</si>
  <si>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</si>
  <si>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</si>
  <si>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</si>
  <si>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</si>
  <si>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</si>
  <si>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</si>
  <si>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</si>
  <si>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</si>
  <si>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</si>
  <si>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</si>
  <si>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</si>
  <si>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</si>
  <si>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</si>
  <si>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</si>
  <si>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</si>
  <si>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</si>
  <si>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</si>
  <si>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</si>
  <si>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</si>
  <si>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</si>
  <si>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</si>
  <si>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</si>
  <si>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</si>
  <si>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</si>
  <si>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</si>
  <si>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</si>
  <si>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</si>
  <si>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</si>
  <si>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</si>
  <si>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</si>
  <si>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</si>
  <si>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</si>
  <si>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</si>
  <si>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</si>
  <si>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</si>
  <si>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</si>
  <si>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</si>
  <si>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</si>
  <si>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</si>
  <si>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</si>
  <si>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</si>
  <si>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</si>
  <si>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</si>
  <si>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</si>
  <si>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</si>
  <si>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</si>
  <si>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</si>
  <si>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</si>
  <si>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</si>
  <si>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</si>
  <si>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</si>
  <si>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</si>
  <si>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</si>
  <si>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</si>
  <si>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</si>
  <si>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</si>
  <si>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</si>
  <si>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</si>
  <si>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</si>
  <si>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</si>
  <si>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</si>
  <si>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</si>
  <si>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</si>
  <si>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</si>
  <si>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</si>
  <si>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</si>
  <si>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</si>
  <si>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</si>
  <si>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</si>
  <si>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</si>
  <si>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</si>
  <si>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</si>
  <si>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</si>
  <si>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</si>
  <si>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</si>
  <si>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</si>
  <si>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</si>
  <si>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</si>
  <si>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</si>
  <si>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</si>
  <si>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</si>
  <si>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</si>
  <si>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</si>
  <si>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</si>
  <si>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</si>
  <si>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</si>
  <si>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</si>
  <si>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</si>
  <si>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</si>
  <si>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</si>
  <si>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</si>
  <si>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</si>
  <si>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</si>
  <si>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</si>
  <si>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</si>
  <si>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Alberto Prado Novaes Medrado</t>
  </si>
  <si>
    <t>277.983.608-32</t>
  </si>
  <si>
    <t>Anderson Sampaio</t>
  </si>
  <si>
    <t>885.965.241-34</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</si>
  <si>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</si>
  <si>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</si>
  <si>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</si>
  <si>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</si>
  <si>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</si>
  <si>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</si>
  <si>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</si>
  <si>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</si>
  <si>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</si>
  <si>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</si>
  <si>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</si>
  <si>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</si>
  <si>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</si>
  <si>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</si>
  <si>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</si>
  <si>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</si>
  <si>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</si>
  <si>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</si>
  <si>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</si>
  <si>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</si>
  <si>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</si>
  <si>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</si>
  <si>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</si>
  <si>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</si>
  <si>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</si>
  <si>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</si>
  <si>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</si>
  <si>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</si>
  <si>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</si>
  <si>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</si>
  <si>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</si>
  <si>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</si>
  <si>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</si>
  <si>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</si>
  <si>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</si>
  <si>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</si>
  <si>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</si>
  <si>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</si>
  <si>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</si>
  <si>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</si>
  <si>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</si>
  <si>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</si>
  <si>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</si>
  <si>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</si>
  <si>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</si>
  <si>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</si>
  <si>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</si>
  <si>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</si>
  <si>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</si>
  <si>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</si>
  <si>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</si>
  <si>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</si>
  <si>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</si>
  <si>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</si>
  <si>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</si>
  <si>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</si>
  <si>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</si>
  <si>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</si>
  <si>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</si>
  <si>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</si>
  <si>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</si>
  <si>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</si>
  <si>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</si>
  <si>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</si>
  <si>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</si>
  <si>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Amanda Gentil da Cruz</t>
  </si>
  <si>
    <t>946.777.782-72</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</si>
  <si>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</si>
  <si>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</si>
  <si>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</si>
  <si>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</si>
  <si>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</si>
  <si>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</si>
  <si>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</si>
  <si>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</si>
  <si>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</si>
  <si>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</si>
  <si>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</si>
  <si>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</si>
  <si>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</si>
  <si>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</si>
  <si>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</si>
  <si>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</si>
  <si>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</si>
  <si>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</si>
  <si>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</si>
  <si>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</si>
  <si>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</si>
  <si>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</si>
  <si>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</si>
  <si>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002/2024</t>
  </si>
  <si>
    <t>Ivlison José Melo de Sousa</t>
  </si>
  <si>
    <t>924.627.157-87</t>
  </si>
  <si>
    <t>004/2024</t>
  </si>
  <si>
    <t>005/2024</t>
  </si>
  <si>
    <t>Lucas Costa Calaca Geraldini</t>
  </si>
  <si>
    <t>026.459.031-77</t>
  </si>
  <si>
    <t>46.758.463/0001-18</t>
  </si>
  <si>
    <t>Prestação de serviços especializados em Diretoria Tecnica da uniddade hospitalar</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</si>
  <si>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</si>
  <si>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</si>
  <si>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</si>
  <si>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</si>
  <si>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</si>
  <si>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</si>
  <si>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</si>
  <si>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</si>
  <si>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</si>
  <si>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</si>
  <si>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</si>
  <si>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</si>
  <si>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</si>
  <si>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</si>
  <si>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</si>
  <si>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</si>
  <si>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</si>
  <si>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</si>
  <si>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</si>
  <si>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</si>
  <si>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</si>
  <si>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</si>
  <si>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</si>
  <si>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</si>
  <si>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</si>
  <si>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</si>
  <si>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</si>
  <si>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</si>
  <si>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</si>
  <si>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</si>
  <si>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</si>
  <si>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</si>
  <si>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</si>
  <si>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</si>
  <si>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</si>
  <si>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</si>
  <si>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</si>
  <si>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</si>
  <si>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</si>
  <si>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</si>
  <si>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</si>
  <si>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</si>
  <si>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</si>
  <si>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</si>
  <si>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</si>
  <si>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</si>
  <si>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</si>
  <si>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</si>
  <si>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</si>
  <si>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</si>
  <si>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</si>
  <si>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</si>
  <si>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</si>
  <si>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</si>
  <si>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</si>
  <si>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</si>
  <si>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</si>
  <si>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</si>
  <si>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</si>
  <si>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007-TA2</t>
  </si>
  <si>
    <t>13/06/2024 a 13/06/2025</t>
  </si>
  <si>
    <t>081-TA2</t>
  </si>
  <si>
    <t>Adesão-TA4</t>
  </si>
  <si>
    <t>LM NET LTDA</t>
  </si>
  <si>
    <t>26.038.693/0001-03</t>
  </si>
  <si>
    <t>Eliane Dantas Rocha</t>
  </si>
  <si>
    <t>01/12/2024 a 26/06/2025</t>
  </si>
  <si>
    <t>023-TA4</t>
  </si>
  <si>
    <t>061-TA2</t>
  </si>
  <si>
    <t>15/11/2024 a 15/11/2025</t>
  </si>
  <si>
    <t>012-TA3</t>
  </si>
  <si>
    <t>01/12/2024 a 30/11/2025</t>
  </si>
  <si>
    <t>064-TA1</t>
  </si>
  <si>
    <t>01/01/2025 a 01/01/2026</t>
  </si>
  <si>
    <t>087-TA3</t>
  </si>
  <si>
    <t>05/01/2025 a 05/01/2026</t>
  </si>
  <si>
    <t>001/2025</t>
  </si>
  <si>
    <t>01/02/2025 a 01/02/2026</t>
  </si>
  <si>
    <t>28/01/2025 a 28/01/2026</t>
  </si>
  <si>
    <t>004/2025</t>
  </si>
  <si>
    <t>VGM ENDOSCOPIA LTDA</t>
  </si>
  <si>
    <t>26.739.971/0001-41</t>
  </si>
  <si>
    <t xml:space="preserve">Vinicius Gonçalves Meireles </t>
  </si>
  <si>
    <t>714.790.741-87</t>
  </si>
  <si>
    <t>Serviços especializados em Endoscopia e Colonoscopia</t>
  </si>
  <si>
    <t>03/02/2025 a 03/02/2026</t>
  </si>
  <si>
    <t>49-TA3</t>
  </si>
  <si>
    <t>09/01/2025 a 01/06/2026</t>
  </si>
  <si>
    <t>010-TA6</t>
  </si>
  <si>
    <t>005/2025</t>
  </si>
  <si>
    <t>GESTÃO E MANUTENÇÃO EM EQUIPAMENTOS HOSPITALARES LTDA</t>
  </si>
  <si>
    <t>57.282.989/0001-90</t>
  </si>
  <si>
    <t>Lucas Afonso Lobo</t>
  </si>
  <si>
    <t>020.836.081-60</t>
  </si>
  <si>
    <t>A prestação de serviços de um profissional qualificado para atuar como Responsável Técnico (RT) na área de Engenharia Clínica</t>
  </si>
  <si>
    <t>004-TA1</t>
  </si>
  <si>
    <t>01/02/2025 a 31/01/2026</t>
  </si>
  <si>
    <t>01/04/2025 a 01/04/2026</t>
  </si>
  <si>
    <t>102-TA3</t>
  </si>
  <si>
    <t>15/03/2025 a 15/03/2026</t>
  </si>
  <si>
    <t>002-TA3</t>
  </si>
  <si>
    <t>15/02/2025 a 14/02/2026</t>
  </si>
  <si>
    <t>008-TA5</t>
  </si>
  <si>
    <t>52-TA5</t>
  </si>
  <si>
    <t>002/2025</t>
  </si>
  <si>
    <t>HEALTH AND WELLNESS JPBG MEDICINA LTDA</t>
  </si>
  <si>
    <t>54.063.834/0001-75</t>
  </si>
  <si>
    <t>Jhessica Pil Belo Freitas</t>
  </si>
  <si>
    <t>036.103.521-75</t>
  </si>
  <si>
    <t>É objeto do presente contrato a prestação de serviços médicos especializados em recursos humanos de profissionais médicos especializados em Proctologia, para o Hospital Estadual de Luziânia</t>
  </si>
  <si>
    <t>01/03/2025 a 01/03/2026</t>
  </si>
  <si>
    <t>18/02/2025 a 12/08/2025</t>
  </si>
  <si>
    <t>009/2025</t>
  </si>
  <si>
    <t>TELETRON TELECOMUNICAÇÕES E INFORMATICA LTDA</t>
  </si>
  <si>
    <t>01.881.705/0001- 28</t>
  </si>
  <si>
    <t>Josival Alencar</t>
  </si>
  <si>
    <t>173.394.641-15</t>
  </si>
  <si>
    <t>É objeto do presente contrato a prestação de serviços especializados em solução de relógio ponto</t>
  </si>
  <si>
    <t>007/2025</t>
  </si>
  <si>
    <t>RAYDER SOLUÇÕES EM ENGENHARIA LTDA</t>
  </si>
  <si>
    <t>20.806.107/0001-39</t>
  </si>
  <si>
    <t>Rayder Alysson Jesus de Souza</t>
  </si>
  <si>
    <t>003.065.401-77</t>
  </si>
  <si>
    <t>É objeto do presente contrato a prestação de serviços de Responsabilidade Técnica (RT) em Engenharia Elétrica, visando a fiscalização, emissão de laudos e acompanhamento da manutenção dos sistemas elétricos, em atendimento às normas vigentes e às necessidades da instituição</t>
  </si>
  <si>
    <t>RELATÓRIO CONSOLIDADO DE CONTRATOS CELEBRADOS COM TERCEIROS – 2025</t>
  </si>
  <si>
    <t>008/2025</t>
  </si>
  <si>
    <t>Locação de equipamentos e ferranebtas de manutenção predial</t>
  </si>
  <si>
    <t>010/2025</t>
  </si>
  <si>
    <t>RASTREIA GOIAS LTDA</t>
  </si>
  <si>
    <t>20.771.562/0001-46</t>
  </si>
  <si>
    <t>Prestação de serviços rastreamento de veículos por GPS,</t>
  </si>
  <si>
    <t>25/03/2025 a 25/03/2026</t>
  </si>
  <si>
    <t>21/03/2025 a 21/03/2026</t>
  </si>
  <si>
    <t>PMT GESTAO EM SAÚDE LTDA</t>
  </si>
  <si>
    <t>011/2025</t>
  </si>
  <si>
    <t>17.431.088/0001-07</t>
  </si>
  <si>
    <t>Alcyr dos Reis Miranda</t>
  </si>
  <si>
    <t>042.881.749-10</t>
  </si>
  <si>
    <t>Locação de veículo ambulância, para atendimento Tipo D, conforme especificações do Termo de Referência e Edital do Pregão Eletrônico nº 06/2025 (comprasnet), de forma contínua e em caráter autônomo e não exclusivo, para fins de cumprimento integral das metas estabelecidas e dar suporte às atividades de gestão desenvolvidas pelo CONTRATANTE junto Hospital Estadual de Luziânia/GO</t>
  </si>
  <si>
    <t>10/04/2025 a 10/04/2026</t>
  </si>
  <si>
    <t>092-TA3</t>
  </si>
  <si>
    <t>05/01/2025 a 13/06/2026</t>
  </si>
  <si>
    <t>17/03/2025 a 17/03/2026</t>
  </si>
  <si>
    <t>55-TA2</t>
  </si>
  <si>
    <t>25/05/2025 a 24/05/2026</t>
  </si>
  <si>
    <t>CASMARINHO MED LTDA</t>
  </si>
  <si>
    <t>003/2025</t>
  </si>
  <si>
    <t>012/2025</t>
  </si>
  <si>
    <t>F&amp;A LABORATÓRIO DE ANÁLISES CLÍNICAS E CITOLOGIA LTDA</t>
  </si>
  <si>
    <t>08.222.801/0016-90</t>
  </si>
  <si>
    <t>Aurion Cardoso D’ávila</t>
  </si>
  <si>
    <t>310.508.401-00</t>
  </si>
  <si>
    <t>serviços de análises clínicas, anatomia patológica e citopatologia</t>
  </si>
  <si>
    <t>013/2025</t>
  </si>
  <si>
    <t>VENTURE INDUSTRIA E COMERCIO LTDA</t>
  </si>
  <si>
    <t>51.795.869/0001-00</t>
  </si>
  <si>
    <t>Rafael Simões Gusmão</t>
  </si>
  <si>
    <t>733.398.301-34</t>
  </si>
  <si>
    <t>fornecimento de materiais e insumos de limpeza e higiene hospitalar</t>
  </si>
  <si>
    <t>07/05/2025 a 07/05/2026</t>
  </si>
  <si>
    <t>015/2025</t>
  </si>
  <si>
    <t>prestação de serviços especializados em manutenção preventiva e corretiva de equipamentos de radiologia (arco cirúrgico e raio-x)</t>
  </si>
  <si>
    <t>02/06/2025 a 02/06/2026</t>
  </si>
  <si>
    <t>010-TA7</t>
  </si>
  <si>
    <t>010-TA8</t>
  </si>
  <si>
    <t>040-TA5</t>
  </si>
  <si>
    <t>01/06/2024 a 01/10/2025</t>
  </si>
  <si>
    <t>051-TA4</t>
  </si>
  <si>
    <t>01/06/2025 a 26/10/2025</t>
  </si>
  <si>
    <t>049-TA3</t>
  </si>
  <si>
    <t>15/07/2025 a 14/07/2026</t>
  </si>
  <si>
    <t>014/2025</t>
  </si>
  <si>
    <t>INTELLEXMED SERVICOS TECNOLOGICOS E ESPECIALIZADOS LTDA</t>
  </si>
  <si>
    <t>Locação de veículo ambulância, para atendimento Tipo A</t>
  </si>
  <si>
    <t>02/07/2025 a 02/07/2026</t>
  </si>
  <si>
    <t>14/06/2025 a 13/06/2026</t>
  </si>
  <si>
    <t>Adesão-TA5</t>
  </si>
  <si>
    <t>27/06/2025 a 13/06/2026</t>
  </si>
  <si>
    <t>13/06/2025 a 12/06/2026</t>
  </si>
  <si>
    <t>91 - TA1</t>
  </si>
  <si>
    <t>29/04/2025 a 29/04/2027</t>
  </si>
  <si>
    <t>24/03/2025 a 13/06/2026</t>
  </si>
  <si>
    <t>014 - TA1</t>
  </si>
  <si>
    <t>018/2025</t>
  </si>
  <si>
    <t>Locação de equipamentos hospitalares</t>
  </si>
  <si>
    <t>15/07/2025 a 15/07/2026</t>
  </si>
  <si>
    <t>009-TA1</t>
  </si>
  <si>
    <t>01/07/2025 A 13/06/2026</t>
  </si>
  <si>
    <t>15/08/2025 a 13/06/2026</t>
  </si>
  <si>
    <t>007-TA4</t>
  </si>
  <si>
    <t>13/06/2025 a 13/06/2026</t>
  </si>
  <si>
    <t>005-TA1</t>
  </si>
  <si>
    <t>019/2025</t>
  </si>
  <si>
    <t>DINAMICA COMERCIO E ASSISTENCIA HOSPITALAR LTDA</t>
  </si>
  <si>
    <t>05.193.170/0001-53</t>
  </si>
  <si>
    <t>Ildeu Robson da Silva</t>
  </si>
  <si>
    <t>557.108.671-87</t>
  </si>
  <si>
    <t>É objeto do presente contrato a prestação de serviços especializados em manutenção preventiva e corretiva de equipamentos da lavanderia, para atender as necessidades e dar suporte às atividades de gestão desenvolvidas pelo CONTRATANTE junto Hospital Estadual de Luziânia/GO</t>
  </si>
  <si>
    <t>18/02/2025 a 18/02/2026</t>
  </si>
  <si>
    <t>52-TA6</t>
  </si>
  <si>
    <t>01/06/2025 a 01/06/2026</t>
  </si>
  <si>
    <t>054-TA4</t>
  </si>
  <si>
    <t>055-TA4</t>
  </si>
  <si>
    <t>18/08/2025 a 13/06/2026</t>
  </si>
  <si>
    <t>017/2025</t>
  </si>
  <si>
    <t>55.626.126/0001-68</t>
  </si>
  <si>
    <t>É objeto do presente contrato a prestação de serviços especializados em Gestão de Auditoria e Gestão de Desenvolvimento</t>
  </si>
  <si>
    <t>01/08/2025 a 01/02/2026</t>
  </si>
  <si>
    <t>020/2025</t>
  </si>
  <si>
    <t>SER DESENVOLVIMENTO HUMANO E EMPRESARIAL LTDA</t>
  </si>
  <si>
    <t>16.950.128/0001-56</t>
  </si>
  <si>
    <t>INOVAR SOLUCOES ESTRATEGICAS LTDA</t>
  </si>
  <si>
    <t>Wendel Borges do Carmo</t>
  </si>
  <si>
    <t>025.044.831-98</t>
  </si>
  <si>
    <t>055-TA5</t>
  </si>
  <si>
    <t>01/05/2025 a 01/11/2025</t>
  </si>
  <si>
    <t>005 - TA2</t>
  </si>
  <si>
    <t>005 - TA1</t>
  </si>
  <si>
    <t>22/09/2025 a 13/06/2026</t>
  </si>
  <si>
    <t>053/2022</t>
  </si>
  <si>
    <t>Cintia Parisotto</t>
  </si>
  <si>
    <t>prestação de serviços especializados em serviços especializados elaboração de plano de cargos, carreira e salários (PCCS), com pesquisa de mercado</t>
  </si>
  <si>
    <t>05/09/2025 a 05/06/2026</t>
  </si>
  <si>
    <t>018 - TA1</t>
  </si>
  <si>
    <t>022/2025</t>
  </si>
  <si>
    <t>ELF SERVIÇOS DE COMISSIONAMENTO LTDA</t>
  </si>
  <si>
    <t>10.467.032/0001-55</t>
  </si>
  <si>
    <t>Felipe Mende Coelho</t>
  </si>
  <si>
    <t>012.256.356-59</t>
  </si>
  <si>
    <t>prestação de serviços de manutenção preventiva da subestação elétrica do Hospital Estadual de Luziânia, incluindo o transformador de 500 kVA, contemplando inspeções, ensaios, testes, análises, emissão de relatórios técnicos e ART</t>
  </si>
  <si>
    <t>06/10/2025 a 06/10/2026</t>
  </si>
  <si>
    <t>023/2025</t>
  </si>
  <si>
    <t>25.331.738/0001-62</t>
  </si>
  <si>
    <t>CORREIA E CHADUD LTDA</t>
  </si>
  <si>
    <t>024/2025</t>
  </si>
  <si>
    <t>ANGIO MASTER COMERCIO DE ARTIGOS MEDICOS LTDA</t>
  </si>
  <si>
    <t>41.350.103/0001-69</t>
  </si>
  <si>
    <t>01/11/2025 a 13/06/2026</t>
  </si>
  <si>
    <t>025/2025</t>
  </si>
  <si>
    <t>PRESTEC HOSPITALAR LTDA</t>
  </si>
  <si>
    <t>21.545.317/0001-83</t>
  </si>
  <si>
    <t xml:space="preserve">Wander Gonçalves Nunes Ferreira </t>
  </si>
  <si>
    <t>704.869.991-49</t>
  </si>
  <si>
    <t>prestação de serviços de metrologia para realização de procedimentos de calibração, testes de segurança elétrica (TSE) e qualificações dos equipamentos presentes no quadro tecnológico da unidade</t>
  </si>
  <si>
    <t>28/10/2025 a 13/06/2026</t>
  </si>
  <si>
    <t>026/2025</t>
  </si>
  <si>
    <t>prestação de serviços de fornecimento de material médico hospitalar (OPME – ORTOPEDIA)</t>
  </si>
  <si>
    <t>026 - TA1</t>
  </si>
  <si>
    <t>1/09/2025 a 12/06/2026</t>
  </si>
  <si>
    <t>026 - TA2</t>
  </si>
  <si>
    <t>040-TA6</t>
  </si>
  <si>
    <t>01/10/2025 a 13/06/2026</t>
  </si>
  <si>
    <t>Locação de veículos</t>
  </si>
  <si>
    <t>15/09/2025 a 15/03/2026</t>
  </si>
  <si>
    <t>029/2025</t>
  </si>
  <si>
    <t xml:space="preserve">QUALITÉ SOLUÇÕES ESTRATÉGICAS </t>
  </si>
  <si>
    <t>56.082.109/0001-70</t>
  </si>
  <si>
    <t>Henrique da Silva Sousa</t>
  </si>
  <si>
    <t>Tem por objeto a prestação de serviços especializados de assessoria remota especializada, atuando lado a lado com a equipe do Hospital Estadual de Luziania, do Instituto Patris, para apoiar o upgrade da acreditação ONA de Nível 1 Acreditado para Nível 2 Acreditado Pleno.</t>
  </si>
  <si>
    <t>25/09/2025 a 25/11/2025</t>
  </si>
  <si>
    <t>041-TA6</t>
  </si>
  <si>
    <t>12/10/2025 a 12/06/2026</t>
  </si>
  <si>
    <t>054-TA5</t>
  </si>
  <si>
    <t>01/11/2025 a 12/06/2026</t>
  </si>
  <si>
    <t>055-TA6</t>
  </si>
  <si>
    <t>01/12/2025 a 12/06/2026</t>
  </si>
  <si>
    <t>014 - TA2</t>
  </si>
  <si>
    <t>Prestação de serviços de locação de equipamentos hospitalares (bomba de infusão), com acessórios, insumos e manutenção, incluindo o fornecimento de equipos compatíveis, com ênfase hospitalar para fins de dar suporte às atividades de gestão desenvolvidas pelo CONTRATANTE junto Hospital Estadual de Luziânia/GO</t>
  </si>
  <si>
    <t>031/2025</t>
  </si>
  <si>
    <t>Contrato tem por objeto a locação de equipamentos hospitalares, consistentes em 02 (dois) equipamento de hemodiálise e 01 (uma) unidade de sistema de osmose reversa, de forma contínua</t>
  </si>
  <si>
    <t>COMERCIAL AGRÍCOLA SOUZA CRUZ LTDA</t>
  </si>
  <si>
    <t>12.009.151/0001-90</t>
  </si>
  <si>
    <t>18/07/2025 a 12/06/2026</t>
  </si>
  <si>
    <t>040-TA7</t>
  </si>
  <si>
    <t>081-TA3</t>
  </si>
  <si>
    <t>52-TA7</t>
  </si>
  <si>
    <t>01/08/2025 a 01/06/2026</t>
  </si>
  <si>
    <t>01/09/2025 a 01/06/2026</t>
  </si>
  <si>
    <t>52-TA9</t>
  </si>
  <si>
    <t>12/12/2025 a 13/06/2026</t>
  </si>
  <si>
    <t>01/07/2025 a 30/06/2026</t>
  </si>
  <si>
    <t>14/10/2025 a 21/03/2026</t>
  </si>
  <si>
    <t>18/12/2025 a 21/03/2026</t>
  </si>
  <si>
    <t>28/11/2025 a 12/06/2026</t>
  </si>
  <si>
    <t>01/12/2025 a 15/07/2026</t>
  </si>
  <si>
    <t>018 - TA2</t>
  </si>
  <si>
    <t>32/2025</t>
  </si>
  <si>
    <t>ÉRICA DE SOUZA CRUZ</t>
  </si>
  <si>
    <t>021.289.515 00</t>
  </si>
  <si>
    <t>fornecimento contínuo e regular de gêneros alimentícios hortifrutigranjeiros, compreendendo, entre outros, frutas, verduras, legumes, raízes e ovos, todos frescos e próprios para o consumo de forma contínua e em caráter autônomo e não exclusivo</t>
  </si>
  <si>
    <t>10/12/2026 a 12/06/2026</t>
  </si>
  <si>
    <t>041-TA7</t>
  </si>
  <si>
    <t>17/12/2025 a 12/06/2026</t>
  </si>
  <si>
    <t>28/02/2025 a 12/06/2026</t>
  </si>
  <si>
    <t>061-TA3</t>
  </si>
  <si>
    <t>15/11/2025 a 12/06/2026</t>
  </si>
  <si>
    <t>001/2024</t>
  </si>
  <si>
    <t>LOHANNA GARCIA GONÇALVES</t>
  </si>
  <si>
    <t>48.762.309/0001-45</t>
  </si>
  <si>
    <t>Lohanna Garcia Gonçalves</t>
  </si>
  <si>
    <t>043.017.521-97</t>
  </si>
  <si>
    <t>contrato a prestação de serviços especializados em manutenção predial e 
manutenções diversas para o Hospital Estadual de Luziânia</t>
  </si>
  <si>
    <t>001-TA1</t>
  </si>
  <si>
    <t>16/07/2024 a 15/10/2024</t>
  </si>
  <si>
    <t>16/10/2024 a 15/01/2025</t>
  </si>
  <si>
    <t>081/2023</t>
  </si>
  <si>
    <t>055/2022</t>
  </si>
  <si>
    <t>057/2022</t>
  </si>
  <si>
    <t>63/2022</t>
  </si>
  <si>
    <t xml:space="preserve">01. </t>
  </si>
  <si>
    <t>02.</t>
  </si>
  <si>
    <t>03.</t>
  </si>
  <si>
    <t>04.</t>
  </si>
  <si>
    <t>05.</t>
  </si>
  <si>
    <t>06.</t>
  </si>
  <si>
    <t>07.</t>
  </si>
  <si>
    <t>08.</t>
  </si>
  <si>
    <t>09.</t>
  </si>
  <si>
    <t>10.</t>
  </si>
  <si>
    <t>12.</t>
  </si>
  <si>
    <t>13.</t>
  </si>
  <si>
    <t>14.</t>
  </si>
  <si>
    <t>15.</t>
  </si>
  <si>
    <t>16.</t>
  </si>
  <si>
    <t>17.</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</si>
  <si>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</si>
  <si>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</si>
  <si>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</si>
  <si>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</si>
  <si>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</si>
  <si>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</si>
  <si>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</si>
  <si>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</si>
  <si>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</si>
  <si>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</si>
  <si>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</si>
  <si>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</si>
  <si>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</si>
  <si>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</si>
  <si>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</si>
  <si>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</si>
  <si>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</si>
  <si>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</si>
  <si>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</si>
  <si>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</si>
  <si>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</si>
  <si>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</si>
  <si>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</si>
  <si>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</si>
  <si>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</si>
  <si>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</si>
  <si>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</si>
  <si>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</si>
  <si>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</si>
  <si>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</si>
  <si>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</si>
  <si>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</si>
  <si>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</si>
  <si>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</si>
  <si>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</si>
  <si>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</si>
  <si>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</si>
  <si>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</si>
  <si>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</si>
  <si>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</si>
  <si>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</si>
  <si>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</si>
  <si>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</si>
  <si>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64.</t>
  </si>
  <si>
    <t>65.</t>
  </si>
  <si>
    <t>66.</t>
  </si>
  <si>
    <t>67.</t>
  </si>
  <si>
    <t>68.</t>
  </si>
  <si>
    <t>69.</t>
  </si>
  <si>
    <t>70.</t>
  </si>
  <si>
    <t>71.</t>
  </si>
  <si>
    <t>76.</t>
  </si>
  <si>
    <t>77.</t>
  </si>
  <si>
    <t>11.</t>
  </si>
  <si>
    <t>18.</t>
  </si>
  <si>
    <t>32.</t>
  </si>
  <si>
    <t>Raimundo Rodrigues Moreira Neto</t>
  </si>
  <si>
    <t>694.560.11-00</t>
  </si>
  <si>
    <t>803.192.701-49</t>
  </si>
  <si>
    <t>947.188.490-04 / 956.334.210-00</t>
  </si>
  <si>
    <t>772.478.761-15</t>
  </si>
  <si>
    <t>Pedro Guilherme Lucchesi Alves</t>
  </si>
  <si>
    <t>013.068.791-08</t>
  </si>
  <si>
    <t>008.738.879-05</t>
  </si>
  <si>
    <t>954.639.091-72 / 566.501.831-72</t>
  </si>
  <si>
    <t>Vernon Chaddud Teixeira Leite / Gilberto Correia da Silva</t>
  </si>
  <si>
    <t>PASTA</t>
  </si>
  <si>
    <t>700.307.761-20</t>
  </si>
  <si>
    <t>﻿Eugênio Pacelli Mattar</t>
  </si>
  <si>
    <t>﻿130.057.586-72</t>
  </si>
  <si>
    <t>﻿601.947.909-91</t>
  </si>
  <si>
    <t>﻿Nelson Roseira Gomes Neto</t>
  </si>
  <si>
    <t>023-TA5</t>
  </si>
  <si>
    <t>52-TA8</t>
  </si>
  <si>
    <t>20/06/2025 a 20/06/2026</t>
  </si>
  <si>
    <t>04/12/2025 a 12/06/2026</t>
  </si>
  <si>
    <t>052-TA4</t>
  </si>
  <si>
    <t>062-TA3</t>
  </si>
  <si>
    <t>10/05/2025 a 10/11/2025</t>
  </si>
  <si>
    <t>10/11/2025 a 12/06/2026</t>
  </si>
  <si>
    <t>011-TA1</t>
  </si>
  <si>
    <t>06/12/2025 a 07/01/2026</t>
  </si>
  <si>
    <t>Data: 01/11/2025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</si>
</sst>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7"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
      <sz val="14"/>
      <color rgb="FF000000"/>
      <name val="Aptos Display"/>
      <scheme val="major"/>
    </font>
    <font>
      <b/>
      <sz val="14"/>
      <color rgb="FF000000"/>
      <name val="Aptos Display"/>
      <scheme val="major"/>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9">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0" fontId="5" fillId="0" borderId="0" xfId="0" applyFont="1" applyAlignment="1">
      <alignment vertical="center" wrapText="1"/>
    </xf>
    <xf numFmtId="0" fontId="5" fillId="0" borderId="9" xfId="0" applyFont="1" applyBorder="1" applyAlignment="1">
      <alignment vertical="center" wrapText="1"/>
    </xf>
    <xf numFmtId="0" fontId="6" fillId="0" borderId="9"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5" fontId="5" fillId="0" borderId="9" xfId="2" applyFont="1" applyBorder="1" applyAlignment="1">
      <alignment horizontal="center" vertical="center" wrapText="1"/>
    </xf>
    <xf numFmtId="164" fontId="5" fillId="0" borderId="0" xfId="0" applyNumberFormat="1" applyFont="1" applyAlignment="1">
      <alignment horizontal="center" vertical="center" wrapText="1"/>
    </xf>
    <xf numFmtId="165" fontId="5" fillId="0" borderId="0" xfId="2" applyFont="1" applyBorder="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vertical="center" wrapText="1"/>
    </xf>
    <xf numFmtId="165" fontId="5" fillId="0" borderId="0" xfId="2" applyFont="1" applyBorder="1" applyAlignment="1">
      <alignment vertical="center" wrapText="1"/>
    </xf>
    <xf numFmtId="0" fontId="6" fillId="0" borderId="0" xfId="0" applyFont="1" applyAlignment="1">
      <alignment vertical="center" wrapText="1"/>
    </xf>
    <xf numFmtId="49" fontId="6" fillId="0" borderId="0" xfId="1" applyNumberFormat="1" applyFont="1" applyFill="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Excel Built-in Currency" xfId="2" xr:uid="{D7DEB2A1-417A-41E2-A39D-A4CA8D3DBED8}"/>
    <cellStyle name="Normal" xfId="0" builtinId="0"/>
    <cellStyle name="Vírgula" xfId="1" builtinId="3"/>
  </cellStyles>
  <dxfs count="25">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ptos Display"/>
        <scheme val="major"/>
      </font>
      <numFmt numFmtId="165" formatCode="&quot; R$ &quot;#,##0.00&quot; &quot;;&quot;-R$ &quot;#,##0.00&quot; &quot;;&quot; R$ -&quot;#&quot; &quot;;@&quot; &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rgb="FF000000"/>
        <name val="Aptos Display"/>
        <scheme val="none"/>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2025455</xdr:colOff>
      <xdr:row>0</xdr:row>
      <xdr:rowOff>68926</xdr:rowOff>
    </xdr:from>
    <xdr:ext cx="5153858" cy="1550842"/>
    <xdr:pic>
      <xdr:nvPicPr>
        <xdr:cNvPr id="2" name="Imagem 2" descr="Texto&#10;&#10;Descrição gerada automaticamente com confiança média">
          <a:extLst>
            <a:ext uri="{FF2B5EF4-FFF2-40B4-BE49-F238E27FC236}">
              <a16:creationId xmlns:a16="http://schemas.microsoft.com/office/drawing/2014/main" id="{1A1436D1-A53D-40C4-846C-08249024B046}"/>
            </a:ext>
          </a:extLst>
        </xdr:cNvPr>
        <xdr:cNvPicPr>
          <a:picLocks noChangeAspect="1"/>
        </xdr:cNvPicPr>
      </xdr:nvPicPr>
      <xdr:blipFill>
        <a:blip xmlns:r="http://schemas.openxmlformats.org/officeDocument/2006/relationships" r:embed="rId1"/>
        <a:stretch>
          <a:fillRect/>
        </a:stretch>
      </xdr:blipFill>
      <xdr:spPr>
        <a:xfrm>
          <a:off x="8311955" y="68926"/>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4">
  <autoFilter ref="B4:G138" xr:uid="{A32D6565-9F48-425B-B3AF-70DB5664C226}"/>
  <tableColumns count="6">
    <tableColumn id="1" xr3:uid="{F71A7CB4-BD3C-45E4-B43A-F273E2147ED6}" name="NOME DO CONTRATO" dataDxfId="23"/>
    <tableColumn id="2" xr3:uid="{8D503ED0-3E9A-408F-A647-418777EA7DF4}" name="CNPJ/CPF" dataDxfId="22"/>
    <tableColumn id="3" xr3:uid="{1B2910A5-BB9C-4ED3-873F-D9F9700F7991}" name="OBJETO" dataDxfId="21"/>
    <tableColumn id="4" xr3:uid="{EEE7F546-A6B5-4474-8644-B078452B38DA}" name="VIGÊNCIA" dataDxfId="20"/>
    <tableColumn id="5" xr3:uid="{22AEAE88-5938-4D82-AF5A-70755CCFD099}" name="VALOR MENSAL" dataDxfId="19"/>
    <tableColumn id="6" xr3:uid="{E4258E01-4EAD-4CBA-B444-97FB767BAB27}" name="DATA DE ASSINATURA"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7">
  <autoFilter ref="B4:G100" xr:uid="{A32D6565-9F48-425B-B3AF-70DB5664C226}"/>
  <tableColumns count="6">
    <tableColumn id="1" xr3:uid="{7D067F0D-8B18-4027-BCD4-47F16958E0B2}" name="NOME DO CONTRATO" dataDxfId="16"/>
    <tableColumn id="2" xr3:uid="{11833E5C-12BA-447F-8B60-7B80E51ECEA6}" name="CNPJ/CPF" dataDxfId="15"/>
    <tableColumn id="3" xr3:uid="{0194F83F-AF38-4741-8C63-43E462D504F2}" name="OBJETO" dataDxfId="14"/>
    <tableColumn id="4" xr3:uid="{1EA4F676-090F-487B-A317-FE0136C81D6D}" name="VIGÊNCIA" dataDxfId="13"/>
    <tableColumn id="5" xr3:uid="{9A979E42-06E0-4D8B-B538-C0AB41828003}" name="VALOR MENSAL" dataDxfId="12"/>
    <tableColumn id="6" xr3:uid="{11B95B15-087C-41FF-B0BA-8960B6A9BA83}" name="DATA DE ASSINATURA"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E4441B-DE18-43DB-B7B8-1B6F922FAF67}" name="__Anonymous_Sheet_DB__034334510" displayName="__Anonymous_Sheet_DB__034334510" ref="D4:L141" totalsRowShown="0" headerRowDxfId="10" dataDxfId="9">
  <autoFilter ref="D4:L141" xr:uid="{9BE4441B-DE18-43DB-B7B8-1B6F922FAF67}"/>
  <tableColumns count="9">
    <tableColumn id="1" xr3:uid="{416DD429-ACC2-4A9F-A399-7C664844AE65}" name="NOME DO CONTRATO" dataDxfId="8"/>
    <tableColumn id="2" xr3:uid="{DDD9F3C6-20CD-459C-9E91-188D9B813901}" name="CNPJ/CPF" dataDxfId="7"/>
    <tableColumn id="8" xr3:uid="{B93485E5-B089-46E2-AA75-31AF06678183}" name="SÓCIOS" dataDxfId="6"/>
    <tableColumn id="7" xr3:uid="{E8DFEAFA-A849-424D-AA79-9BAD088F7EBE}" name="CPF" dataDxfId="5"/>
    <tableColumn id="3" xr3:uid="{6C45176B-FEB2-4B24-B112-0F3FD279E87A}" name="OBJETO" dataDxfId="4"/>
    <tableColumn id="4" xr3:uid="{7A157651-B659-4DF8-87FA-D4A921CD2D21}" name="VIGÊNCIA" dataDxfId="3"/>
    <tableColumn id="5" xr3:uid="{5B363F0C-CB5C-46F5-8A1E-A999AB2128B7}" name="VALOR MENSAL" dataDxfId="2"/>
    <tableColumn id="10" xr3:uid="{8E24AC1A-736C-4542-8E0E-D82ABD25C60D}" name="VALOR ANUAL" dataDxfId="1" dataCellStyle="Excel Built-in Currency">
      <calculatedColumnFormula>__Anonymous_Sheet_DB__034334510[[#This Row],[VALOR MENSAL]]*12</calculatedColumnFormula>
    </tableColumn>
    <tableColumn id="6" xr3:uid="{53165A29-DAB4-4B21-AADC-EF3FE7393464}"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17" customHeight="1" x14ac:dyDescent="0.3">
      <c r="A1" s="92"/>
      <c r="B1" s="92"/>
      <c r="C1" s="92"/>
      <c r="D1" s="92"/>
      <c r="E1" s="92"/>
      <c r="F1" s="92"/>
      <c r="G1" s="92"/>
    </row>
    <row r="2" spans="1:60" ht="23.4" x14ac:dyDescent="0.45">
      <c r="A2" s="93" t="s">
        <v>329</v>
      </c>
      <c r="B2" s="94"/>
      <c r="C2" s="94"/>
      <c r="D2" s="94"/>
      <c r="E2" s="94"/>
      <c r="F2" s="94"/>
      <c r="G2" s="95"/>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3">
      <c r="A5" s="14">
        <v>1</v>
      </c>
      <c r="B5" s="14" t="s">
        <v>8</v>
      </c>
      <c r="C5" s="14" t="s">
        <v>9</v>
      </c>
      <c r="D5" s="14" t="s">
        <v>10</v>
      </c>
      <c r="E5" s="15" t="s">
        <v>11</v>
      </c>
      <c r="F5" s="39">
        <v>184536</v>
      </c>
      <c r="G5" s="15">
        <v>44725</v>
      </c>
    </row>
    <row r="6" spans="1:60" s="40" customFormat="1" ht="24" customHeight="1" x14ac:dyDescent="0.3">
      <c r="A6" s="14">
        <v>1</v>
      </c>
      <c r="B6" s="14" t="s">
        <v>12</v>
      </c>
      <c r="C6" s="14" t="s">
        <v>9</v>
      </c>
      <c r="D6" s="14" t="s">
        <v>10</v>
      </c>
      <c r="E6" s="15" t="s">
        <v>13</v>
      </c>
      <c r="F6" s="39">
        <v>184536</v>
      </c>
      <c r="G6" s="15">
        <v>44816</v>
      </c>
    </row>
    <row r="7" spans="1:60" s="40" customFormat="1" ht="24" customHeight="1" x14ac:dyDescent="0.3">
      <c r="A7" s="14">
        <v>1</v>
      </c>
      <c r="B7" s="14" t="s">
        <v>14</v>
      </c>
      <c r="C7" s="14" t="s">
        <v>9</v>
      </c>
      <c r="D7" s="14" t="s">
        <v>10</v>
      </c>
      <c r="E7" s="15" t="s">
        <v>15</v>
      </c>
      <c r="F7" s="39">
        <v>184536</v>
      </c>
      <c r="G7" s="15">
        <v>45015</v>
      </c>
    </row>
    <row r="8" spans="1:60" s="42" customFormat="1" ht="24" customHeight="1" x14ac:dyDescent="0.3">
      <c r="A8" s="16">
        <v>2</v>
      </c>
      <c r="B8" s="16" t="s">
        <v>322</v>
      </c>
      <c r="C8" s="16" t="s">
        <v>16</v>
      </c>
      <c r="D8" s="16" t="s">
        <v>17</v>
      </c>
      <c r="E8" s="17" t="s">
        <v>18</v>
      </c>
      <c r="F8" s="41">
        <v>1496</v>
      </c>
      <c r="G8" s="17">
        <v>44725</v>
      </c>
    </row>
    <row r="9" spans="1:60" s="42" customFormat="1" ht="24" customHeight="1" x14ac:dyDescent="0.3">
      <c r="A9" s="16">
        <v>2</v>
      </c>
      <c r="B9" s="16" t="s">
        <v>19</v>
      </c>
      <c r="C9" s="16" t="s">
        <v>16</v>
      </c>
      <c r="D9" s="16" t="s">
        <v>17</v>
      </c>
      <c r="E9" s="17" t="s">
        <v>20</v>
      </c>
      <c r="F9" s="41">
        <v>1496</v>
      </c>
      <c r="G9" s="17">
        <v>45160</v>
      </c>
    </row>
    <row r="10" spans="1:60" s="42" customFormat="1" ht="24" customHeight="1" x14ac:dyDescent="0.3">
      <c r="A10" s="16">
        <v>3</v>
      </c>
      <c r="B10" s="16" t="s">
        <v>21</v>
      </c>
      <c r="C10" s="16" t="s">
        <v>22</v>
      </c>
      <c r="D10" s="16" t="s">
        <v>23</v>
      </c>
      <c r="E10" s="17" t="s">
        <v>24</v>
      </c>
      <c r="F10" s="41">
        <v>5615.38</v>
      </c>
      <c r="G10" s="17">
        <v>44725</v>
      </c>
    </row>
    <row r="11" spans="1:60" s="42" customFormat="1" ht="24" customHeight="1" x14ac:dyDescent="0.3">
      <c r="A11" s="16">
        <v>3</v>
      </c>
      <c r="B11" s="16" t="s">
        <v>25</v>
      </c>
      <c r="C11" s="16" t="s">
        <v>22</v>
      </c>
      <c r="D11" s="16" t="s">
        <v>23</v>
      </c>
      <c r="E11" s="17" t="s">
        <v>26</v>
      </c>
      <c r="F11" s="41">
        <v>5615.38</v>
      </c>
      <c r="G11" s="17">
        <v>44816</v>
      </c>
    </row>
    <row r="12" spans="1:60" s="42" customFormat="1" ht="24" customHeight="1" x14ac:dyDescent="0.3">
      <c r="A12" s="16">
        <v>4</v>
      </c>
      <c r="B12" s="16" t="s">
        <v>27</v>
      </c>
      <c r="C12" s="16" t="s">
        <v>28</v>
      </c>
      <c r="D12" s="16" t="s">
        <v>310</v>
      </c>
      <c r="E12" s="17" t="s">
        <v>29</v>
      </c>
      <c r="F12" s="41">
        <v>29635.05</v>
      </c>
      <c r="G12" s="17">
        <v>44726</v>
      </c>
    </row>
    <row r="13" spans="1:60" s="42" customFormat="1" ht="24" customHeight="1" x14ac:dyDescent="0.3">
      <c r="A13" s="16">
        <v>4</v>
      </c>
      <c r="B13" s="16" t="s">
        <v>30</v>
      </c>
      <c r="C13" s="16" t="s">
        <v>28</v>
      </c>
      <c r="D13" s="16" t="s">
        <v>310</v>
      </c>
      <c r="E13" s="17" t="s">
        <v>31</v>
      </c>
      <c r="F13" s="41">
        <v>30590.76</v>
      </c>
      <c r="G13" s="17">
        <v>45091</v>
      </c>
    </row>
    <row r="14" spans="1:60" s="42" customFormat="1" ht="24" customHeight="1" x14ac:dyDescent="0.3">
      <c r="A14" s="16">
        <v>4</v>
      </c>
      <c r="B14" s="16" t="s">
        <v>32</v>
      </c>
      <c r="C14" s="16" t="s">
        <v>28</v>
      </c>
      <c r="D14" s="16" t="s">
        <v>310</v>
      </c>
      <c r="E14" s="17" t="s">
        <v>31</v>
      </c>
      <c r="F14" s="41">
        <f>F13+2000</f>
        <v>32590.76</v>
      </c>
      <c r="G14" s="17">
        <v>45121</v>
      </c>
    </row>
    <row r="15" spans="1:60" s="42" customFormat="1" ht="24" customHeight="1" x14ac:dyDescent="0.3">
      <c r="A15" s="16">
        <v>4</v>
      </c>
      <c r="B15" s="16" t="s">
        <v>33</v>
      </c>
      <c r="C15" s="16" t="s">
        <v>28</v>
      </c>
      <c r="D15" s="16" t="s">
        <v>310</v>
      </c>
      <c r="E15" s="17" t="s">
        <v>31</v>
      </c>
      <c r="F15" s="41">
        <f>F14+12800</f>
        <v>45390.759999999995</v>
      </c>
      <c r="G15" s="17">
        <v>45141</v>
      </c>
    </row>
    <row r="16" spans="1:60" s="42" customFormat="1" ht="24" customHeight="1" x14ac:dyDescent="0.3">
      <c r="A16" s="16">
        <v>4</v>
      </c>
      <c r="B16" s="16" t="s">
        <v>34</v>
      </c>
      <c r="C16" s="16" t="s">
        <v>28</v>
      </c>
      <c r="D16" s="16" t="s">
        <v>310</v>
      </c>
      <c r="E16" s="17" t="s">
        <v>31</v>
      </c>
      <c r="F16" s="41">
        <f>F13</f>
        <v>30590.76</v>
      </c>
      <c r="G16" s="17">
        <v>45246</v>
      </c>
    </row>
    <row r="17" spans="1:7" s="42" customFormat="1" ht="24" customHeight="1" x14ac:dyDescent="0.3">
      <c r="A17" s="23">
        <v>4</v>
      </c>
      <c r="B17" s="23" t="s">
        <v>383</v>
      </c>
      <c r="C17" s="23" t="s">
        <v>28</v>
      </c>
      <c r="D17" s="23" t="s">
        <v>310</v>
      </c>
      <c r="E17" s="25" t="s">
        <v>384</v>
      </c>
      <c r="F17" s="45">
        <v>34389.879999999997</v>
      </c>
      <c r="G17" s="25" t="s">
        <v>390</v>
      </c>
    </row>
    <row r="18" spans="1:7" s="40" customFormat="1" ht="24" customHeight="1" x14ac:dyDescent="0.3">
      <c r="A18" s="14">
        <v>5</v>
      </c>
      <c r="B18" s="14" t="s">
        <v>35</v>
      </c>
      <c r="C18" s="14" t="s">
        <v>36</v>
      </c>
      <c r="D18" s="14" t="s">
        <v>37</v>
      </c>
      <c r="E18" s="15" t="s">
        <v>11</v>
      </c>
      <c r="F18" s="39">
        <v>485900</v>
      </c>
      <c r="G18" s="15">
        <v>44725</v>
      </c>
    </row>
    <row r="19" spans="1:7" s="40" customFormat="1" ht="24" customHeight="1" x14ac:dyDescent="0.3">
      <c r="A19" s="14">
        <v>5</v>
      </c>
      <c r="B19" s="14" t="s">
        <v>38</v>
      </c>
      <c r="C19" s="14" t="s">
        <v>36</v>
      </c>
      <c r="D19" s="14" t="s">
        <v>37</v>
      </c>
      <c r="E19" s="15" t="s">
        <v>11</v>
      </c>
      <c r="F19" s="39">
        <v>594052.59</v>
      </c>
      <c r="G19" s="15">
        <v>44736</v>
      </c>
    </row>
    <row r="20" spans="1:7" s="40" customFormat="1" ht="24" customHeight="1" x14ac:dyDescent="0.3">
      <c r="A20" s="14">
        <v>5</v>
      </c>
      <c r="B20" s="14" t="s">
        <v>39</v>
      </c>
      <c r="C20" s="14" t="s">
        <v>36</v>
      </c>
      <c r="D20" s="14" t="s">
        <v>37</v>
      </c>
      <c r="E20" s="15" t="s">
        <v>40</v>
      </c>
      <c r="F20" s="39">
        <v>777108.33</v>
      </c>
      <c r="G20" s="15">
        <v>44774</v>
      </c>
    </row>
    <row r="21" spans="1:7" s="42" customFormat="1" ht="24" customHeight="1" x14ac:dyDescent="0.3">
      <c r="A21" s="16">
        <v>6</v>
      </c>
      <c r="B21" s="16" t="s">
        <v>41</v>
      </c>
      <c r="C21" s="16" t="s">
        <v>42</v>
      </c>
      <c r="D21" s="16" t="s">
        <v>43</v>
      </c>
      <c r="E21" s="17" t="s">
        <v>11</v>
      </c>
      <c r="F21" s="41">
        <v>1850</v>
      </c>
      <c r="G21" s="17">
        <v>44725</v>
      </c>
    </row>
    <row r="22" spans="1:7" s="42" customFormat="1" ht="24" customHeight="1" x14ac:dyDescent="0.3">
      <c r="A22" s="16">
        <v>6</v>
      </c>
      <c r="B22" s="16" t="s">
        <v>44</v>
      </c>
      <c r="C22" s="16" t="s">
        <v>42</v>
      </c>
      <c r="D22" s="16" t="s">
        <v>43</v>
      </c>
      <c r="E22" s="17" t="s">
        <v>13</v>
      </c>
      <c r="F22" s="41">
        <v>1850</v>
      </c>
      <c r="G22" s="17">
        <v>44816</v>
      </c>
    </row>
    <row r="23" spans="1:7" s="42" customFormat="1" ht="24" customHeight="1" x14ac:dyDescent="0.3">
      <c r="A23" s="16">
        <v>6</v>
      </c>
      <c r="B23" s="16" t="s">
        <v>45</v>
      </c>
      <c r="C23" s="16" t="s">
        <v>42</v>
      </c>
      <c r="D23" s="16" t="s">
        <v>43</v>
      </c>
      <c r="E23" s="17" t="s">
        <v>46</v>
      </c>
      <c r="F23" s="41">
        <v>1850</v>
      </c>
      <c r="G23" s="17">
        <v>44907</v>
      </c>
    </row>
    <row r="24" spans="1:7" s="42" customFormat="1" ht="24" customHeight="1" x14ac:dyDescent="0.3">
      <c r="A24" s="16">
        <v>6</v>
      </c>
      <c r="B24" s="16" t="s">
        <v>47</v>
      </c>
      <c r="C24" s="16" t="s">
        <v>42</v>
      </c>
      <c r="D24" s="16" t="s">
        <v>43</v>
      </c>
      <c r="E24" s="17" t="s">
        <v>48</v>
      </c>
      <c r="F24" s="41">
        <v>1850</v>
      </c>
      <c r="G24" s="17">
        <v>45272</v>
      </c>
    </row>
    <row r="25" spans="1:7" s="40" customFormat="1" ht="24" customHeight="1" x14ac:dyDescent="0.3">
      <c r="A25" s="14">
        <v>7</v>
      </c>
      <c r="B25" s="14" t="s">
        <v>49</v>
      </c>
      <c r="C25" s="14" t="s">
        <v>50</v>
      </c>
      <c r="D25" s="14" t="s">
        <v>309</v>
      </c>
      <c r="E25" s="15" t="s">
        <v>51</v>
      </c>
      <c r="F25" s="39">
        <v>4450</v>
      </c>
      <c r="G25" s="15">
        <v>44736</v>
      </c>
    </row>
    <row r="26" spans="1:7" s="40" customFormat="1" ht="24" customHeight="1" x14ac:dyDescent="0.3">
      <c r="A26" s="14">
        <v>7</v>
      </c>
      <c r="B26" s="14" t="s">
        <v>52</v>
      </c>
      <c r="C26" s="14" t="s">
        <v>50</v>
      </c>
      <c r="D26" s="14" t="s">
        <v>309</v>
      </c>
      <c r="E26" s="15" t="s">
        <v>53</v>
      </c>
      <c r="F26" s="39">
        <v>4450</v>
      </c>
      <c r="G26" s="15">
        <v>44816</v>
      </c>
    </row>
    <row r="27" spans="1:7" s="40" customFormat="1" ht="24" customHeight="1" x14ac:dyDescent="0.3">
      <c r="A27" s="14">
        <v>8</v>
      </c>
      <c r="B27" s="14" t="s">
        <v>54</v>
      </c>
      <c r="C27" s="14" t="s">
        <v>55</v>
      </c>
      <c r="D27" s="14" t="s">
        <v>56</v>
      </c>
      <c r="E27" s="15" t="s">
        <v>57</v>
      </c>
      <c r="F27" s="39">
        <v>1800</v>
      </c>
      <c r="G27" s="15">
        <v>44754</v>
      </c>
    </row>
    <row r="28" spans="1:7" s="40" customFormat="1" ht="24" customHeight="1" x14ac:dyDescent="0.3">
      <c r="A28" s="14">
        <v>8</v>
      </c>
      <c r="B28" s="18" t="s">
        <v>58</v>
      </c>
      <c r="C28" s="14" t="s">
        <v>55</v>
      </c>
      <c r="D28" s="14" t="s">
        <v>59</v>
      </c>
      <c r="E28" s="15" t="s">
        <v>60</v>
      </c>
      <c r="F28" s="39">
        <v>1800</v>
      </c>
      <c r="G28" s="15">
        <v>45119</v>
      </c>
    </row>
    <row r="29" spans="1:7" s="40" customFormat="1" ht="24" customHeight="1" x14ac:dyDescent="0.3">
      <c r="A29" s="14">
        <v>9</v>
      </c>
      <c r="B29" s="14" t="s">
        <v>61</v>
      </c>
      <c r="C29" s="14" t="s">
        <v>62</v>
      </c>
      <c r="D29" s="14" t="s">
        <v>311</v>
      </c>
      <c r="E29" s="15" t="s">
        <v>63</v>
      </c>
      <c r="F29" s="39">
        <v>291040</v>
      </c>
      <c r="G29" s="15">
        <v>44784</v>
      </c>
    </row>
    <row r="30" spans="1:7" s="40" customFormat="1" ht="24" customHeight="1" x14ac:dyDescent="0.3">
      <c r="A30" s="14">
        <v>9</v>
      </c>
      <c r="B30" s="14" t="s">
        <v>64</v>
      </c>
      <c r="C30" s="14" t="s">
        <v>62</v>
      </c>
      <c r="D30" s="14" t="s">
        <v>311</v>
      </c>
      <c r="E30" s="15" t="s">
        <v>65</v>
      </c>
      <c r="F30" s="39">
        <v>291040</v>
      </c>
      <c r="G30" s="15">
        <v>44816</v>
      </c>
    </row>
    <row r="31" spans="1:7" s="40" customFormat="1" ht="24" customHeight="1" x14ac:dyDescent="0.3">
      <c r="A31" s="14">
        <v>10</v>
      </c>
      <c r="B31" s="18" t="s">
        <v>66</v>
      </c>
      <c r="C31" s="14" t="s">
        <v>67</v>
      </c>
      <c r="D31" s="14" t="s">
        <v>68</v>
      </c>
      <c r="E31" s="15" t="s">
        <v>69</v>
      </c>
      <c r="F31" s="39">
        <v>22050</v>
      </c>
      <c r="G31" s="15">
        <v>44887</v>
      </c>
    </row>
    <row r="32" spans="1:7" s="40" customFormat="1" ht="24" customHeight="1" x14ac:dyDescent="0.3">
      <c r="A32" s="14">
        <v>10</v>
      </c>
      <c r="B32" s="18" t="s">
        <v>70</v>
      </c>
      <c r="C32" s="14" t="s">
        <v>67</v>
      </c>
      <c r="D32" s="14" t="s">
        <v>68</v>
      </c>
      <c r="E32" s="15" t="s">
        <v>69</v>
      </c>
      <c r="F32" s="39">
        <v>19845</v>
      </c>
      <c r="G32" s="15">
        <v>45107</v>
      </c>
    </row>
    <row r="33" spans="1:7" s="42" customFormat="1" ht="24" customHeight="1" x14ac:dyDescent="0.3">
      <c r="A33" s="16">
        <v>11</v>
      </c>
      <c r="B33" s="16" t="s">
        <v>71</v>
      </c>
      <c r="C33" s="16" t="s">
        <v>72</v>
      </c>
      <c r="D33" s="16" t="s">
        <v>73</v>
      </c>
      <c r="E33" s="17" t="s">
        <v>74</v>
      </c>
      <c r="F33" s="41">
        <v>24832.799999999999</v>
      </c>
      <c r="G33" s="17">
        <v>44844</v>
      </c>
    </row>
    <row r="34" spans="1:7" s="42" customFormat="1" ht="24" customHeight="1" x14ac:dyDescent="0.3">
      <c r="A34" s="16">
        <v>11</v>
      </c>
      <c r="B34" s="19" t="s">
        <v>75</v>
      </c>
      <c r="C34" s="16" t="s">
        <v>72</v>
      </c>
      <c r="D34" s="16" t="s">
        <v>73</v>
      </c>
      <c r="E34" s="17" t="s">
        <v>76</v>
      </c>
      <c r="F34" s="41">
        <v>23909.24</v>
      </c>
      <c r="G34" s="17">
        <v>45152</v>
      </c>
    </row>
    <row r="35" spans="1:7" s="42" customFormat="1" ht="24" customHeight="1" x14ac:dyDescent="0.3">
      <c r="A35" s="16">
        <v>11</v>
      </c>
      <c r="B35" s="19" t="s">
        <v>77</v>
      </c>
      <c r="C35" s="16" t="s">
        <v>72</v>
      </c>
      <c r="D35" s="16" t="s">
        <v>73</v>
      </c>
      <c r="E35" s="17" t="s">
        <v>78</v>
      </c>
      <c r="F35" s="41">
        <v>23909.24</v>
      </c>
      <c r="G35" s="17">
        <v>45200</v>
      </c>
    </row>
    <row r="36" spans="1:7" s="42" customFormat="1" ht="24" customHeight="1" x14ac:dyDescent="0.3">
      <c r="A36" s="16">
        <v>12</v>
      </c>
      <c r="B36" s="16" t="s">
        <v>79</v>
      </c>
      <c r="C36" s="16" t="s">
        <v>80</v>
      </c>
      <c r="D36" s="16" t="s">
        <v>81</v>
      </c>
      <c r="E36" s="17" t="s">
        <v>82</v>
      </c>
      <c r="F36" s="41">
        <v>3650</v>
      </c>
      <c r="G36" s="17">
        <v>44846</v>
      </c>
    </row>
    <row r="37" spans="1:7" s="42" customFormat="1" ht="24" customHeight="1" x14ac:dyDescent="0.3">
      <c r="A37" s="16">
        <v>12</v>
      </c>
      <c r="B37" s="19" t="s">
        <v>83</v>
      </c>
      <c r="C37" s="16" t="s">
        <v>80</v>
      </c>
      <c r="D37" s="16" t="s">
        <v>81</v>
      </c>
      <c r="E37" s="17" t="s">
        <v>82</v>
      </c>
      <c r="F37" s="41">
        <v>3650</v>
      </c>
      <c r="G37" s="17">
        <v>44951</v>
      </c>
    </row>
    <row r="38" spans="1:7" s="42" customFormat="1" ht="24" customHeight="1" x14ac:dyDescent="0.3">
      <c r="A38" s="16">
        <v>12</v>
      </c>
      <c r="B38" s="19" t="s">
        <v>84</v>
      </c>
      <c r="C38" s="16" t="s">
        <v>80</v>
      </c>
      <c r="D38" s="16" t="s">
        <v>81</v>
      </c>
      <c r="E38" s="17" t="s">
        <v>82</v>
      </c>
      <c r="F38" s="41">
        <v>4875</v>
      </c>
      <c r="G38" s="17">
        <v>45021</v>
      </c>
    </row>
    <row r="39" spans="1:7" s="42" customFormat="1" ht="24" customHeight="1" x14ac:dyDescent="0.3">
      <c r="A39" s="16">
        <v>12</v>
      </c>
      <c r="B39" s="19" t="s">
        <v>85</v>
      </c>
      <c r="C39" s="16" t="s">
        <v>80</v>
      </c>
      <c r="D39" s="16" t="s">
        <v>81</v>
      </c>
      <c r="E39" s="17" t="s">
        <v>86</v>
      </c>
      <c r="F39" s="41">
        <v>4875</v>
      </c>
      <c r="G39" s="17">
        <v>45211</v>
      </c>
    </row>
    <row r="40" spans="1:7" s="44" customFormat="1" ht="24" customHeight="1" x14ac:dyDescent="0.3">
      <c r="A40" s="20">
        <v>13</v>
      </c>
      <c r="B40" s="20" t="s">
        <v>323</v>
      </c>
      <c r="C40" s="20" t="s">
        <v>87</v>
      </c>
      <c r="D40" s="20" t="s">
        <v>312</v>
      </c>
      <c r="E40" s="21" t="s">
        <v>88</v>
      </c>
      <c r="F40" s="43">
        <v>124750</v>
      </c>
      <c r="G40" s="21">
        <v>44860</v>
      </c>
    </row>
    <row r="41" spans="1:7" s="40" customFormat="1" ht="24" customHeight="1" x14ac:dyDescent="0.3">
      <c r="A41" s="14">
        <v>13</v>
      </c>
      <c r="B41" s="18" t="s">
        <v>89</v>
      </c>
      <c r="C41" s="14" t="s">
        <v>87</v>
      </c>
      <c r="D41" s="20" t="s">
        <v>312</v>
      </c>
      <c r="E41" s="15" t="s">
        <v>90</v>
      </c>
      <c r="F41" s="39">
        <v>124750</v>
      </c>
      <c r="G41" s="15">
        <v>45231</v>
      </c>
    </row>
    <row r="42" spans="1:7" s="40" customFormat="1" ht="24" customHeight="1" x14ac:dyDescent="0.3">
      <c r="A42" s="14">
        <v>13</v>
      </c>
      <c r="B42" s="22" t="s">
        <v>91</v>
      </c>
      <c r="C42" s="14" t="s">
        <v>87</v>
      </c>
      <c r="D42" s="20" t="s">
        <v>312</v>
      </c>
      <c r="E42" s="15" t="s">
        <v>90</v>
      </c>
      <c r="F42" s="39">
        <v>124750</v>
      </c>
      <c r="G42" s="15">
        <v>45200</v>
      </c>
    </row>
    <row r="43" spans="1:7" s="42" customFormat="1" ht="24" customHeight="1" x14ac:dyDescent="0.3">
      <c r="A43" s="16">
        <v>14</v>
      </c>
      <c r="B43" s="16" t="s">
        <v>92</v>
      </c>
      <c r="C43" s="16" t="s">
        <v>93</v>
      </c>
      <c r="D43" s="16" t="s">
        <v>94</v>
      </c>
      <c r="E43" s="17" t="s">
        <v>95</v>
      </c>
      <c r="F43" s="41">
        <v>197617.9</v>
      </c>
      <c r="G43" s="17">
        <v>44885</v>
      </c>
    </row>
    <row r="44" spans="1:7" s="42" customFormat="1" ht="24" customHeight="1" x14ac:dyDescent="0.3">
      <c r="A44" s="16">
        <v>14</v>
      </c>
      <c r="B44" s="19" t="s">
        <v>96</v>
      </c>
      <c r="C44" s="16" t="s">
        <v>93</v>
      </c>
      <c r="D44" s="16" t="s">
        <v>94</v>
      </c>
      <c r="E44" s="17" t="s">
        <v>95</v>
      </c>
      <c r="F44" s="41">
        <v>217083.26</v>
      </c>
      <c r="G44" s="17">
        <v>45005</v>
      </c>
    </row>
    <row r="45" spans="1:7" s="42" customFormat="1" ht="24" customHeight="1" x14ac:dyDescent="0.3">
      <c r="A45" s="16">
        <v>14</v>
      </c>
      <c r="B45" s="19" t="s">
        <v>97</v>
      </c>
      <c r="C45" s="16" t="s">
        <v>93</v>
      </c>
      <c r="D45" s="16" t="s">
        <v>94</v>
      </c>
      <c r="E45" s="17" t="s">
        <v>95</v>
      </c>
      <c r="F45" s="41">
        <v>238583.78</v>
      </c>
      <c r="G45" s="17">
        <v>45016</v>
      </c>
    </row>
    <row r="46" spans="1:7" s="42" customFormat="1" ht="24" customHeight="1" x14ac:dyDescent="0.3">
      <c r="A46" s="16">
        <v>14</v>
      </c>
      <c r="B46" s="19" t="s">
        <v>98</v>
      </c>
      <c r="C46" s="16" t="s">
        <v>93</v>
      </c>
      <c r="D46" s="16" t="s">
        <v>94</v>
      </c>
      <c r="E46" s="17" t="s">
        <v>99</v>
      </c>
      <c r="F46" s="41">
        <v>238583.78</v>
      </c>
      <c r="G46" s="17">
        <v>45250</v>
      </c>
    </row>
    <row r="47" spans="1:7" s="40" customFormat="1" ht="24" customHeight="1" x14ac:dyDescent="0.3">
      <c r="A47" s="14">
        <v>15</v>
      </c>
      <c r="B47" s="14" t="s">
        <v>100</v>
      </c>
      <c r="C47" s="14" t="s">
        <v>101</v>
      </c>
      <c r="D47" s="14" t="s">
        <v>102</v>
      </c>
      <c r="E47" s="15" t="s">
        <v>95</v>
      </c>
      <c r="F47" s="39">
        <v>19700</v>
      </c>
      <c r="G47" s="15">
        <v>44885</v>
      </c>
    </row>
    <row r="48" spans="1:7" s="40" customFormat="1" ht="24" customHeight="1" x14ac:dyDescent="0.3">
      <c r="A48" s="14">
        <v>15</v>
      </c>
      <c r="B48" s="18" t="s">
        <v>103</v>
      </c>
      <c r="C48" s="14" t="s">
        <v>101</v>
      </c>
      <c r="D48" s="14" t="s">
        <v>102</v>
      </c>
      <c r="E48" s="15" t="s">
        <v>330</v>
      </c>
      <c r="F48" s="39">
        <v>19700</v>
      </c>
      <c r="G48" s="15">
        <v>45250</v>
      </c>
    </row>
    <row r="49" spans="1:7" s="40" customFormat="1" ht="24" customHeight="1" x14ac:dyDescent="0.3">
      <c r="A49" s="14">
        <v>15</v>
      </c>
      <c r="B49" s="18" t="s">
        <v>331</v>
      </c>
      <c r="C49" s="14" t="s">
        <v>101</v>
      </c>
      <c r="D49" s="14" t="s">
        <v>102</v>
      </c>
      <c r="E49" s="15" t="s">
        <v>332</v>
      </c>
      <c r="F49" s="39">
        <v>19700</v>
      </c>
      <c r="G49" s="15">
        <v>45323</v>
      </c>
    </row>
    <row r="50" spans="1:7" s="46" customFormat="1" ht="24" customHeight="1" x14ac:dyDescent="0.3">
      <c r="A50" s="23">
        <v>15</v>
      </c>
      <c r="B50" s="24" t="s">
        <v>333</v>
      </c>
      <c r="C50" s="23" t="s">
        <v>101</v>
      </c>
      <c r="D50" s="23" t="s">
        <v>102</v>
      </c>
      <c r="E50" s="25" t="s">
        <v>334</v>
      </c>
      <c r="F50" s="45">
        <v>19700</v>
      </c>
      <c r="G50" s="25" t="s">
        <v>390</v>
      </c>
    </row>
    <row r="51" spans="1:7" s="42" customFormat="1" ht="24" customHeight="1" x14ac:dyDescent="0.3">
      <c r="A51" s="16">
        <v>16</v>
      </c>
      <c r="B51" s="16" t="s">
        <v>104</v>
      </c>
      <c r="C51" s="16" t="s">
        <v>105</v>
      </c>
      <c r="D51" s="16" t="s">
        <v>106</v>
      </c>
      <c r="E51" s="17" t="s">
        <v>107</v>
      </c>
      <c r="F51" s="41">
        <v>181065.08</v>
      </c>
      <c r="G51" s="17">
        <v>44866</v>
      </c>
    </row>
    <row r="52" spans="1:7" s="42" customFormat="1" ht="24" customHeight="1" x14ac:dyDescent="0.3">
      <c r="A52" s="16">
        <v>16</v>
      </c>
      <c r="B52" s="19" t="s">
        <v>108</v>
      </c>
      <c r="C52" s="16" t="s">
        <v>105</v>
      </c>
      <c r="D52" s="16" t="s">
        <v>106</v>
      </c>
      <c r="E52" s="17" t="s">
        <v>109</v>
      </c>
      <c r="F52" s="41">
        <v>181065.08</v>
      </c>
      <c r="G52" s="17">
        <v>45231</v>
      </c>
    </row>
    <row r="53" spans="1:7" s="40" customFormat="1" ht="24" customHeight="1" x14ac:dyDescent="0.3">
      <c r="A53" s="14">
        <v>17</v>
      </c>
      <c r="B53" s="14" t="s">
        <v>110</v>
      </c>
      <c r="C53" s="14" t="s">
        <v>111</v>
      </c>
      <c r="D53" s="14" t="s">
        <v>112</v>
      </c>
      <c r="E53" s="15" t="s">
        <v>336</v>
      </c>
      <c r="F53" s="39">
        <v>87630</v>
      </c>
      <c r="G53" s="15">
        <v>44725</v>
      </c>
    </row>
    <row r="54" spans="1:7" s="40" customFormat="1" ht="24" customHeight="1" x14ac:dyDescent="0.3">
      <c r="A54" s="14">
        <v>17</v>
      </c>
      <c r="B54" s="14" t="s">
        <v>335</v>
      </c>
      <c r="C54" s="14" t="s">
        <v>111</v>
      </c>
      <c r="D54" s="14" t="s">
        <v>112</v>
      </c>
      <c r="E54" s="15" t="s">
        <v>337</v>
      </c>
      <c r="F54" s="39">
        <v>87630</v>
      </c>
      <c r="G54" s="15">
        <v>44816</v>
      </c>
    </row>
    <row r="55" spans="1:7" s="29" customFormat="1" ht="24" customHeight="1" x14ac:dyDescent="0.3">
      <c r="A55" s="26">
        <v>17</v>
      </c>
      <c r="B55" s="26" t="s">
        <v>110</v>
      </c>
      <c r="C55" s="26" t="s">
        <v>111</v>
      </c>
      <c r="D55" s="26" t="s">
        <v>112</v>
      </c>
      <c r="E55" s="27" t="s">
        <v>113</v>
      </c>
      <c r="F55" s="47">
        <v>85835.64</v>
      </c>
      <c r="G55" s="27">
        <v>44875</v>
      </c>
    </row>
    <row r="56" spans="1:7" s="29" customFormat="1" ht="24" customHeight="1" x14ac:dyDescent="0.3">
      <c r="A56" s="26">
        <v>17</v>
      </c>
      <c r="B56" s="26" t="s">
        <v>338</v>
      </c>
      <c r="C56" s="26" t="s">
        <v>111</v>
      </c>
      <c r="D56" s="26" t="s">
        <v>112</v>
      </c>
      <c r="E56" s="27" t="s">
        <v>122</v>
      </c>
      <c r="F56" s="47">
        <v>83868.89</v>
      </c>
      <c r="G56" s="27">
        <v>45342</v>
      </c>
    </row>
    <row r="57" spans="1:7" s="42" customFormat="1" ht="24" customHeight="1" x14ac:dyDescent="0.3">
      <c r="A57" s="16">
        <v>18</v>
      </c>
      <c r="B57" s="16" t="s">
        <v>114</v>
      </c>
      <c r="C57" s="16" t="s">
        <v>115</v>
      </c>
      <c r="D57" s="16" t="s">
        <v>314</v>
      </c>
      <c r="E57" s="17" t="s">
        <v>88</v>
      </c>
      <c r="F57" s="41">
        <v>262060</v>
      </c>
      <c r="G57" s="17">
        <v>44866</v>
      </c>
    </row>
    <row r="58" spans="1:7" s="42" customFormat="1" ht="24" customHeight="1" x14ac:dyDescent="0.3">
      <c r="A58" s="16">
        <v>18</v>
      </c>
      <c r="B58" s="19" t="s">
        <v>116</v>
      </c>
      <c r="C58" s="16" t="s">
        <v>115</v>
      </c>
      <c r="D58" s="16" t="s">
        <v>314</v>
      </c>
      <c r="E58" s="17" t="s">
        <v>90</v>
      </c>
      <c r="F58" s="41">
        <v>262060</v>
      </c>
      <c r="G58" s="17">
        <v>45225</v>
      </c>
    </row>
    <row r="59" spans="1:7" s="42" customFormat="1" ht="24" customHeight="1" x14ac:dyDescent="0.3">
      <c r="A59" s="16">
        <v>19</v>
      </c>
      <c r="B59" s="16" t="s">
        <v>117</v>
      </c>
      <c r="C59" s="16" t="s">
        <v>118</v>
      </c>
      <c r="D59" s="16" t="s">
        <v>313</v>
      </c>
      <c r="E59" s="17" t="s">
        <v>113</v>
      </c>
      <c r="F59" s="41">
        <v>15000</v>
      </c>
      <c r="G59" s="17">
        <v>44875</v>
      </c>
    </row>
    <row r="60" spans="1:7" s="42" customFormat="1" ht="24" customHeight="1" x14ac:dyDescent="0.3">
      <c r="A60" s="16">
        <v>19</v>
      </c>
      <c r="B60" s="19" t="s">
        <v>119</v>
      </c>
      <c r="C60" s="16" t="s">
        <v>118</v>
      </c>
      <c r="D60" s="16" t="s">
        <v>313</v>
      </c>
      <c r="E60" s="17" t="s">
        <v>120</v>
      </c>
      <c r="F60" s="41">
        <v>13000</v>
      </c>
      <c r="G60" s="17">
        <v>45137</v>
      </c>
    </row>
    <row r="61" spans="1:7" s="42" customFormat="1" ht="24" customHeight="1" x14ac:dyDescent="0.3">
      <c r="A61" s="16">
        <v>19</v>
      </c>
      <c r="B61" s="19" t="s">
        <v>121</v>
      </c>
      <c r="C61" s="16" t="s">
        <v>118</v>
      </c>
      <c r="D61" s="16" t="s">
        <v>313</v>
      </c>
      <c r="E61" s="17" t="s">
        <v>122</v>
      </c>
      <c r="F61" s="41">
        <v>13000</v>
      </c>
      <c r="G61" s="17">
        <v>45261</v>
      </c>
    </row>
    <row r="62" spans="1:7" s="42" customFormat="1" ht="24" customHeight="1" x14ac:dyDescent="0.3">
      <c r="A62" s="16">
        <v>20</v>
      </c>
      <c r="B62" s="19" t="s">
        <v>123</v>
      </c>
      <c r="C62" s="16" t="s">
        <v>124</v>
      </c>
      <c r="D62" s="16" t="s">
        <v>315</v>
      </c>
      <c r="E62" s="17" t="s">
        <v>125</v>
      </c>
      <c r="F62" s="41">
        <v>344.26</v>
      </c>
      <c r="G62" s="17">
        <v>44887</v>
      </c>
    </row>
    <row r="63" spans="1:7" s="42" customFormat="1" ht="24" customHeight="1" x14ac:dyDescent="0.3">
      <c r="A63" s="16">
        <v>20</v>
      </c>
      <c r="B63" s="19" t="s">
        <v>126</v>
      </c>
      <c r="C63" s="16" t="s">
        <v>124</v>
      </c>
      <c r="D63" s="16" t="s">
        <v>315</v>
      </c>
      <c r="E63" s="17" t="s">
        <v>125</v>
      </c>
      <c r="F63" s="41">
        <v>344.26</v>
      </c>
      <c r="G63" s="17">
        <v>44887</v>
      </c>
    </row>
    <row r="64" spans="1:7" s="42" customFormat="1" ht="24" customHeight="1" x14ac:dyDescent="0.3">
      <c r="A64" s="16">
        <v>20</v>
      </c>
      <c r="B64" s="19" t="s">
        <v>127</v>
      </c>
      <c r="C64" s="16" t="s">
        <v>124</v>
      </c>
      <c r="D64" s="16" t="s">
        <v>315</v>
      </c>
      <c r="E64" s="17" t="s">
        <v>128</v>
      </c>
      <c r="F64" s="41">
        <v>344.26</v>
      </c>
      <c r="G64" s="17">
        <v>44887</v>
      </c>
    </row>
    <row r="65" spans="1:7" s="42" customFormat="1" ht="24" customHeight="1" x14ac:dyDescent="0.3">
      <c r="A65" s="16">
        <v>21</v>
      </c>
      <c r="B65" s="16" t="s">
        <v>129</v>
      </c>
      <c r="C65" s="16" t="s">
        <v>130</v>
      </c>
      <c r="D65" s="16" t="s">
        <v>131</v>
      </c>
      <c r="E65" s="17" t="s">
        <v>132</v>
      </c>
      <c r="F65" s="41">
        <v>8000</v>
      </c>
      <c r="G65" s="17">
        <v>44866</v>
      </c>
    </row>
    <row r="66" spans="1:7" s="42" customFormat="1" ht="24" customHeight="1" x14ac:dyDescent="0.3">
      <c r="A66" s="16">
        <v>21</v>
      </c>
      <c r="B66" s="19" t="s">
        <v>133</v>
      </c>
      <c r="C66" s="16" t="s">
        <v>130</v>
      </c>
      <c r="D66" s="16" t="s">
        <v>131</v>
      </c>
      <c r="E66" s="17" t="s">
        <v>134</v>
      </c>
      <c r="F66" s="41">
        <v>7200</v>
      </c>
      <c r="G66" s="17">
        <v>45139</v>
      </c>
    </row>
    <row r="67" spans="1:7" s="42" customFormat="1" ht="24" customHeight="1" x14ac:dyDescent="0.3">
      <c r="A67" s="16">
        <v>21</v>
      </c>
      <c r="B67" s="19" t="s">
        <v>135</v>
      </c>
      <c r="C67" s="16" t="s">
        <v>130</v>
      </c>
      <c r="D67" s="16" t="s">
        <v>131</v>
      </c>
      <c r="E67" s="17" t="s">
        <v>90</v>
      </c>
      <c r="F67" s="41">
        <v>8000</v>
      </c>
      <c r="G67" s="17">
        <v>45231</v>
      </c>
    </row>
    <row r="68" spans="1:7" s="42" customFormat="1" ht="24" customHeight="1" x14ac:dyDescent="0.3">
      <c r="A68" s="16">
        <v>22</v>
      </c>
      <c r="B68" s="16" t="s">
        <v>136</v>
      </c>
      <c r="C68" s="16" t="s">
        <v>137</v>
      </c>
      <c r="D68" s="16" t="s">
        <v>138</v>
      </c>
      <c r="E68" s="17" t="s">
        <v>88</v>
      </c>
      <c r="F68" s="41">
        <v>20000</v>
      </c>
      <c r="G68" s="17">
        <v>44866</v>
      </c>
    </row>
    <row r="69" spans="1:7" s="42" customFormat="1" ht="24" customHeight="1" x14ac:dyDescent="0.3">
      <c r="A69" s="16">
        <v>22</v>
      </c>
      <c r="B69" s="19" t="s">
        <v>139</v>
      </c>
      <c r="C69" s="16" t="s">
        <v>137</v>
      </c>
      <c r="D69" s="16" t="s">
        <v>138</v>
      </c>
      <c r="E69" s="17" t="s">
        <v>140</v>
      </c>
      <c r="F69" s="41">
        <v>18000</v>
      </c>
      <c r="G69" s="17">
        <v>45139</v>
      </c>
    </row>
    <row r="70" spans="1:7" s="42" customFormat="1" ht="24" customHeight="1" x14ac:dyDescent="0.3">
      <c r="A70" s="16">
        <v>22</v>
      </c>
      <c r="B70" s="19" t="s">
        <v>141</v>
      </c>
      <c r="C70" s="16" t="s">
        <v>137</v>
      </c>
      <c r="D70" s="16" t="s">
        <v>138</v>
      </c>
      <c r="E70" s="17" t="s">
        <v>90</v>
      </c>
      <c r="F70" s="41">
        <v>20000</v>
      </c>
      <c r="G70" s="17">
        <v>45231</v>
      </c>
    </row>
    <row r="71" spans="1:7" s="42" customFormat="1" ht="24" customHeight="1" x14ac:dyDescent="0.3">
      <c r="A71" s="16">
        <v>23</v>
      </c>
      <c r="B71" s="16" t="s">
        <v>142</v>
      </c>
      <c r="C71" s="16" t="s">
        <v>143</v>
      </c>
      <c r="D71" s="16" t="s">
        <v>144</v>
      </c>
      <c r="E71" s="17" t="s">
        <v>145</v>
      </c>
      <c r="F71" s="41">
        <v>52000</v>
      </c>
      <c r="G71" s="17">
        <v>44866</v>
      </c>
    </row>
    <row r="72" spans="1:7" s="42" customFormat="1" ht="24" customHeight="1" x14ac:dyDescent="0.3">
      <c r="A72" s="16">
        <v>23</v>
      </c>
      <c r="B72" s="19" t="s">
        <v>146</v>
      </c>
      <c r="C72" s="16" t="s">
        <v>143</v>
      </c>
      <c r="D72" s="16" t="s">
        <v>144</v>
      </c>
      <c r="E72" s="17" t="s">
        <v>147</v>
      </c>
      <c r="F72" s="41">
        <v>42250</v>
      </c>
      <c r="G72" s="17">
        <v>45047</v>
      </c>
    </row>
    <row r="73" spans="1:7" s="42" customFormat="1" ht="24" customHeight="1" x14ac:dyDescent="0.3">
      <c r="A73" s="16">
        <v>23</v>
      </c>
      <c r="B73" s="19" t="s">
        <v>148</v>
      </c>
      <c r="C73" s="16" t="s">
        <v>143</v>
      </c>
      <c r="D73" s="16" t="s">
        <v>144</v>
      </c>
      <c r="E73" s="17" t="s">
        <v>149</v>
      </c>
      <c r="F73" s="41">
        <v>25856.35</v>
      </c>
      <c r="G73" s="17">
        <v>45107</v>
      </c>
    </row>
    <row r="74" spans="1:7" s="42" customFormat="1" ht="24" customHeight="1" x14ac:dyDescent="0.3">
      <c r="A74" s="16">
        <v>23</v>
      </c>
      <c r="B74" s="19" t="s">
        <v>150</v>
      </c>
      <c r="C74" s="16" t="s">
        <v>143</v>
      </c>
      <c r="D74" s="16" t="s">
        <v>144</v>
      </c>
      <c r="E74" s="17" t="s">
        <v>151</v>
      </c>
      <c r="F74" s="41">
        <v>25856.35</v>
      </c>
      <c r="G74" s="17">
        <v>45107</v>
      </c>
    </row>
    <row r="75" spans="1:7" s="42" customFormat="1" ht="24" customHeight="1" x14ac:dyDescent="0.3">
      <c r="A75" s="16">
        <v>23</v>
      </c>
      <c r="B75" s="19" t="s">
        <v>339</v>
      </c>
      <c r="C75" s="16" t="s">
        <v>143</v>
      </c>
      <c r="D75" s="16" t="s">
        <v>144</v>
      </c>
      <c r="E75" s="17" t="s">
        <v>340</v>
      </c>
      <c r="F75" s="41">
        <v>24050</v>
      </c>
      <c r="G75" s="17">
        <v>45292</v>
      </c>
    </row>
    <row r="76" spans="1:7" s="40" customFormat="1" ht="24" customHeight="1" x14ac:dyDescent="0.3">
      <c r="A76" s="14">
        <v>24</v>
      </c>
      <c r="B76" s="14" t="s">
        <v>152</v>
      </c>
      <c r="C76" s="14" t="s">
        <v>153</v>
      </c>
      <c r="D76" s="14" t="s">
        <v>154</v>
      </c>
      <c r="E76" s="15" t="s">
        <v>341</v>
      </c>
      <c r="F76" s="39">
        <v>47560.28</v>
      </c>
      <c r="G76" s="15">
        <v>45054</v>
      </c>
    </row>
    <row r="77" spans="1:7" s="40" customFormat="1" ht="24" customHeight="1" x14ac:dyDescent="0.3">
      <c r="A77" s="14">
        <v>24</v>
      </c>
      <c r="B77" s="18" t="s">
        <v>83</v>
      </c>
      <c r="C77" s="14" t="s">
        <v>153</v>
      </c>
      <c r="D77" s="14" t="s">
        <v>154</v>
      </c>
      <c r="E77" s="15" t="s">
        <v>341</v>
      </c>
      <c r="F77" s="39">
        <v>36124.9</v>
      </c>
      <c r="G77" s="15">
        <v>45152</v>
      </c>
    </row>
    <row r="78" spans="1:7" s="40" customFormat="1" ht="24" customHeight="1" x14ac:dyDescent="0.3">
      <c r="A78" s="14">
        <v>24</v>
      </c>
      <c r="B78" s="18" t="s">
        <v>84</v>
      </c>
      <c r="C78" s="14" t="s">
        <v>153</v>
      </c>
      <c r="D78" s="14" t="s">
        <v>154</v>
      </c>
      <c r="E78" s="15" t="s">
        <v>327</v>
      </c>
      <c r="F78" s="39">
        <v>36124.9</v>
      </c>
      <c r="G78" s="15">
        <v>45307</v>
      </c>
    </row>
    <row r="79" spans="1:7" s="40" customFormat="1" ht="24" customHeight="1" x14ac:dyDescent="0.3">
      <c r="A79" s="14">
        <v>25</v>
      </c>
      <c r="B79" s="14" t="s">
        <v>155</v>
      </c>
      <c r="C79" s="18" t="s">
        <v>156</v>
      </c>
      <c r="D79" s="14" t="s">
        <v>157</v>
      </c>
      <c r="E79" s="15" t="s">
        <v>158</v>
      </c>
      <c r="F79" s="39">
        <v>82080</v>
      </c>
      <c r="G79" s="15">
        <v>44959</v>
      </c>
    </row>
    <row r="80" spans="1:7" s="42" customFormat="1" ht="24" customHeight="1" x14ac:dyDescent="0.3">
      <c r="A80" s="16">
        <v>26</v>
      </c>
      <c r="B80" s="16" t="s">
        <v>159</v>
      </c>
      <c r="C80" s="16" t="s">
        <v>160</v>
      </c>
      <c r="D80" s="16" t="s">
        <v>161</v>
      </c>
      <c r="E80" s="17" t="s">
        <v>162</v>
      </c>
      <c r="F80" s="41">
        <v>6800</v>
      </c>
      <c r="G80" s="17">
        <v>44880</v>
      </c>
    </row>
    <row r="81" spans="1:7" s="42" customFormat="1" ht="24" customHeight="1" x14ac:dyDescent="0.3">
      <c r="A81" s="16">
        <v>26</v>
      </c>
      <c r="B81" s="19" t="s">
        <v>163</v>
      </c>
      <c r="C81" s="16" t="s">
        <v>160</v>
      </c>
      <c r="D81" s="16" t="s">
        <v>161</v>
      </c>
      <c r="E81" s="17" t="s">
        <v>164</v>
      </c>
      <c r="F81" s="41">
        <v>6800</v>
      </c>
      <c r="G81" s="17">
        <v>45245</v>
      </c>
    </row>
    <row r="82" spans="1:7" s="42" customFormat="1" ht="24" customHeight="1" x14ac:dyDescent="0.3">
      <c r="A82" s="16">
        <v>27</v>
      </c>
      <c r="B82" s="19" t="s">
        <v>165</v>
      </c>
      <c r="C82" s="19" t="s">
        <v>166</v>
      </c>
      <c r="D82" s="19" t="s">
        <v>167</v>
      </c>
      <c r="E82" s="17" t="s">
        <v>113</v>
      </c>
      <c r="F82" s="41">
        <v>41842.5</v>
      </c>
      <c r="G82" s="17">
        <v>44894</v>
      </c>
    </row>
    <row r="83" spans="1:7" s="42" customFormat="1" ht="24" customHeight="1" x14ac:dyDescent="0.3">
      <c r="A83" s="16">
        <v>27</v>
      </c>
      <c r="B83" s="19" t="s">
        <v>168</v>
      </c>
      <c r="C83" s="19" t="s">
        <v>166</v>
      </c>
      <c r="D83" s="19" t="s">
        <v>167</v>
      </c>
      <c r="E83" s="17" t="s">
        <v>122</v>
      </c>
      <c r="F83" s="41">
        <v>57131.8</v>
      </c>
      <c r="G83" s="17">
        <v>45597</v>
      </c>
    </row>
    <row r="84" spans="1:7" s="40" customFormat="1" ht="24" customHeight="1" x14ac:dyDescent="0.3">
      <c r="A84" s="14">
        <v>28</v>
      </c>
      <c r="B84" s="14" t="s">
        <v>136</v>
      </c>
      <c r="C84" s="18" t="s">
        <v>137</v>
      </c>
      <c r="D84" s="18" t="s">
        <v>169</v>
      </c>
      <c r="E84" s="15" t="s">
        <v>170</v>
      </c>
      <c r="F84" s="39">
        <v>2500</v>
      </c>
      <c r="G84" s="15">
        <v>44896</v>
      </c>
    </row>
    <row r="85" spans="1:7" s="40" customFormat="1" ht="24" customHeight="1" x14ac:dyDescent="0.3">
      <c r="A85" s="14">
        <v>29</v>
      </c>
      <c r="B85" s="18" t="s">
        <v>171</v>
      </c>
      <c r="C85" s="18" t="s">
        <v>172</v>
      </c>
      <c r="D85" s="18" t="s">
        <v>316</v>
      </c>
      <c r="E85" s="15" t="s">
        <v>173</v>
      </c>
      <c r="F85" s="39">
        <v>117100</v>
      </c>
      <c r="G85" s="15">
        <v>44908</v>
      </c>
    </row>
    <row r="86" spans="1:7" s="40" customFormat="1" ht="24" customHeight="1" x14ac:dyDescent="0.3">
      <c r="A86" s="14">
        <v>29</v>
      </c>
      <c r="B86" s="18" t="s">
        <v>174</v>
      </c>
      <c r="C86" s="18" t="s">
        <v>172</v>
      </c>
      <c r="D86" s="18" t="s">
        <v>316</v>
      </c>
      <c r="E86" s="15" t="s">
        <v>173</v>
      </c>
      <c r="F86" s="39">
        <v>106600</v>
      </c>
      <c r="G86" s="15">
        <v>45013</v>
      </c>
    </row>
    <row r="87" spans="1:7" s="42" customFormat="1" ht="24" customHeight="1" x14ac:dyDescent="0.3">
      <c r="A87" s="16">
        <v>30</v>
      </c>
      <c r="B87" s="19" t="s">
        <v>175</v>
      </c>
      <c r="C87" s="19" t="s">
        <v>176</v>
      </c>
      <c r="D87" s="28" t="s">
        <v>177</v>
      </c>
      <c r="E87" s="17" t="s">
        <v>178</v>
      </c>
      <c r="F87" s="41">
        <v>72000</v>
      </c>
      <c r="G87" s="17">
        <v>44915</v>
      </c>
    </row>
    <row r="88" spans="1:7" s="42" customFormat="1" ht="24" customHeight="1" x14ac:dyDescent="0.3">
      <c r="A88" s="16">
        <v>30</v>
      </c>
      <c r="B88" s="19" t="s">
        <v>179</v>
      </c>
      <c r="C88" s="19" t="s">
        <v>176</v>
      </c>
      <c r="D88" s="28" t="s">
        <v>177</v>
      </c>
      <c r="E88" s="17" t="s">
        <v>178</v>
      </c>
      <c r="F88" s="41">
        <v>37000</v>
      </c>
      <c r="G88" s="17">
        <v>45099</v>
      </c>
    </row>
    <row r="89" spans="1:7" s="42" customFormat="1" ht="24" customHeight="1" x14ac:dyDescent="0.3">
      <c r="A89" s="16">
        <v>30</v>
      </c>
      <c r="B89" s="19" t="s">
        <v>342</v>
      </c>
      <c r="C89" s="19" t="s">
        <v>176</v>
      </c>
      <c r="D89" s="28" t="s">
        <v>177</v>
      </c>
      <c r="E89" s="17" t="s">
        <v>343</v>
      </c>
      <c r="F89" s="41">
        <v>37000</v>
      </c>
      <c r="G89" s="17">
        <v>45295</v>
      </c>
    </row>
    <row r="90" spans="1:7" s="42" customFormat="1" ht="24" customHeight="1" x14ac:dyDescent="0.3">
      <c r="A90" s="16">
        <v>31</v>
      </c>
      <c r="B90" s="16" t="s">
        <v>180</v>
      </c>
      <c r="C90" s="16" t="s">
        <v>181</v>
      </c>
      <c r="D90" s="16" t="s">
        <v>182</v>
      </c>
      <c r="E90" s="17" t="s">
        <v>178</v>
      </c>
      <c r="F90" s="41">
        <v>11301</v>
      </c>
      <c r="G90" s="17">
        <v>44931</v>
      </c>
    </row>
    <row r="91" spans="1:7" s="42" customFormat="1" ht="24" customHeight="1" x14ac:dyDescent="0.3">
      <c r="A91" s="16">
        <v>31</v>
      </c>
      <c r="B91" s="19" t="s">
        <v>183</v>
      </c>
      <c r="C91" s="16" t="s">
        <v>181</v>
      </c>
      <c r="D91" s="16" t="s">
        <v>182</v>
      </c>
      <c r="E91" s="17" t="s">
        <v>178</v>
      </c>
      <c r="F91" s="41">
        <v>13695.2</v>
      </c>
      <c r="G91" s="17">
        <v>45035</v>
      </c>
    </row>
    <row r="92" spans="1:7" s="46" customFormat="1" ht="24" customHeight="1" x14ac:dyDescent="0.3">
      <c r="A92" s="23">
        <v>31</v>
      </c>
      <c r="B92" s="24" t="s">
        <v>386</v>
      </c>
      <c r="C92" s="23" t="s">
        <v>181</v>
      </c>
      <c r="D92" s="23" t="s">
        <v>182</v>
      </c>
      <c r="E92" s="25" t="s">
        <v>343</v>
      </c>
      <c r="F92" s="45">
        <v>13695.2</v>
      </c>
      <c r="G92" s="25" t="s">
        <v>390</v>
      </c>
    </row>
    <row r="93" spans="1:7" s="40" customFormat="1" ht="24" customHeight="1" x14ac:dyDescent="0.3">
      <c r="A93" s="14">
        <v>32</v>
      </c>
      <c r="B93" s="18" t="s">
        <v>184</v>
      </c>
      <c r="C93" s="18" t="s">
        <v>185</v>
      </c>
      <c r="D93" s="18" t="s">
        <v>186</v>
      </c>
      <c r="E93" s="15" t="s">
        <v>187</v>
      </c>
      <c r="F93" s="39">
        <v>75500</v>
      </c>
      <c r="G93" s="15">
        <v>44927</v>
      </c>
    </row>
    <row r="94" spans="1:7" s="40" customFormat="1" ht="24" customHeight="1" x14ac:dyDescent="0.3">
      <c r="A94" s="14">
        <v>32</v>
      </c>
      <c r="B94" s="18" t="s">
        <v>188</v>
      </c>
      <c r="C94" s="18" t="s">
        <v>185</v>
      </c>
      <c r="D94" s="18" t="s">
        <v>186</v>
      </c>
      <c r="E94" s="15" t="s">
        <v>187</v>
      </c>
      <c r="F94" s="39">
        <v>67950</v>
      </c>
      <c r="G94" s="15">
        <v>45139</v>
      </c>
    </row>
    <row r="95" spans="1:7" s="42" customFormat="1" ht="24" customHeight="1" x14ac:dyDescent="0.3">
      <c r="A95" s="16">
        <v>33</v>
      </c>
      <c r="B95" s="16" t="s">
        <v>71</v>
      </c>
      <c r="C95" s="16" t="s">
        <v>72</v>
      </c>
      <c r="D95" s="19" t="s">
        <v>189</v>
      </c>
      <c r="E95" s="17" t="s">
        <v>345</v>
      </c>
      <c r="F95" s="41">
        <v>10598.4</v>
      </c>
      <c r="G95" s="17">
        <v>45200</v>
      </c>
    </row>
    <row r="96" spans="1:7" s="42" customFormat="1" ht="24" customHeight="1" x14ac:dyDescent="0.3">
      <c r="A96" s="16">
        <v>33</v>
      </c>
      <c r="B96" s="16" t="s">
        <v>344</v>
      </c>
      <c r="C96" s="16" t="s">
        <v>72</v>
      </c>
      <c r="D96" s="19" t="s">
        <v>189</v>
      </c>
      <c r="E96" s="17" t="s">
        <v>345</v>
      </c>
      <c r="F96" s="41">
        <v>6400</v>
      </c>
      <c r="G96" s="17">
        <v>45344</v>
      </c>
    </row>
    <row r="97" spans="1:7" s="42" customFormat="1" ht="24" customHeight="1" x14ac:dyDescent="0.3">
      <c r="A97" s="16">
        <v>34</v>
      </c>
      <c r="B97" s="16" t="s">
        <v>190</v>
      </c>
      <c r="C97" s="16" t="s">
        <v>191</v>
      </c>
      <c r="D97" s="29" t="s">
        <v>192</v>
      </c>
      <c r="E97" s="17" t="s">
        <v>193</v>
      </c>
      <c r="F97" s="41">
        <v>6000</v>
      </c>
      <c r="G97" s="17">
        <v>44993</v>
      </c>
    </row>
    <row r="98" spans="1:7" s="42" customFormat="1" ht="24" customHeight="1" x14ac:dyDescent="0.3">
      <c r="A98" s="16">
        <v>34</v>
      </c>
      <c r="B98" s="16" t="s">
        <v>346</v>
      </c>
      <c r="C98" s="16" t="s">
        <v>191</v>
      </c>
      <c r="D98" s="29" t="s">
        <v>192</v>
      </c>
      <c r="E98" s="17" t="s">
        <v>193</v>
      </c>
      <c r="F98" s="41">
        <v>5400</v>
      </c>
      <c r="G98" s="17">
        <v>45292</v>
      </c>
    </row>
    <row r="99" spans="1:7" s="46" customFormat="1" ht="24" customHeight="1" x14ac:dyDescent="0.3">
      <c r="A99" s="23">
        <v>34</v>
      </c>
      <c r="B99" s="23" t="s">
        <v>346</v>
      </c>
      <c r="C99" s="23" t="s">
        <v>191</v>
      </c>
      <c r="D99" s="30" t="s">
        <v>192</v>
      </c>
      <c r="E99" s="25" t="s">
        <v>388</v>
      </c>
      <c r="F99" s="45">
        <v>5400</v>
      </c>
      <c r="G99" s="25" t="s">
        <v>390</v>
      </c>
    </row>
    <row r="100" spans="1:7" s="42" customFormat="1" ht="24" customHeight="1" x14ac:dyDescent="0.3">
      <c r="A100" s="16">
        <v>35</v>
      </c>
      <c r="B100" s="16" t="s">
        <v>194</v>
      </c>
      <c r="C100" s="16" t="s">
        <v>191</v>
      </c>
      <c r="D100" s="16" t="s">
        <v>195</v>
      </c>
      <c r="E100" s="17" t="s">
        <v>196</v>
      </c>
      <c r="F100" s="41">
        <v>7000</v>
      </c>
      <c r="G100" s="17">
        <v>44972</v>
      </c>
    </row>
    <row r="101" spans="1:7" s="42" customFormat="1" ht="24" customHeight="1" x14ac:dyDescent="0.3">
      <c r="A101" s="16">
        <v>35</v>
      </c>
      <c r="B101" s="16" t="s">
        <v>12</v>
      </c>
      <c r="C101" s="16" t="s">
        <v>191</v>
      </c>
      <c r="D101" s="16" t="s">
        <v>195</v>
      </c>
      <c r="E101" s="17" t="s">
        <v>196</v>
      </c>
      <c r="F101" s="41">
        <v>6300</v>
      </c>
      <c r="G101" s="17">
        <v>45149</v>
      </c>
    </row>
    <row r="102" spans="1:7" s="42" customFormat="1" ht="24" customHeight="1" x14ac:dyDescent="0.3">
      <c r="A102" s="16">
        <v>35</v>
      </c>
      <c r="B102" s="16" t="s">
        <v>14</v>
      </c>
      <c r="C102" s="16" t="s">
        <v>191</v>
      </c>
      <c r="D102" s="16" t="s">
        <v>195</v>
      </c>
      <c r="E102" s="17" t="s">
        <v>389</v>
      </c>
      <c r="F102" s="41">
        <v>6300</v>
      </c>
      <c r="G102" s="17">
        <v>45337</v>
      </c>
    </row>
    <row r="103" spans="1:7" s="42" customFormat="1" ht="24" customHeight="1" x14ac:dyDescent="0.3">
      <c r="A103" s="16">
        <v>36</v>
      </c>
      <c r="B103" s="16" t="s">
        <v>197</v>
      </c>
      <c r="C103" s="16" t="s">
        <v>198</v>
      </c>
      <c r="D103" s="16" t="s">
        <v>317</v>
      </c>
      <c r="E103" s="17" t="s">
        <v>375</v>
      </c>
      <c r="F103" s="41">
        <v>32481.21</v>
      </c>
      <c r="G103" s="17">
        <v>44958</v>
      </c>
    </row>
    <row r="104" spans="1:7" s="42" customFormat="1" ht="24" customHeight="1" x14ac:dyDescent="0.3">
      <c r="A104" s="16">
        <v>37</v>
      </c>
      <c r="B104" s="16" t="s">
        <v>199</v>
      </c>
      <c r="C104" s="16" t="s">
        <v>198</v>
      </c>
      <c r="D104" s="16" t="s">
        <v>317</v>
      </c>
      <c r="E104" s="17" t="s">
        <v>375</v>
      </c>
      <c r="F104" s="41">
        <v>40601.51</v>
      </c>
      <c r="G104" s="17">
        <v>44966</v>
      </c>
    </row>
    <row r="105" spans="1:7" s="42" customFormat="1" ht="24" customHeight="1" x14ac:dyDescent="0.3">
      <c r="A105" s="16">
        <v>37</v>
      </c>
      <c r="B105" s="16" t="s">
        <v>200</v>
      </c>
      <c r="C105" s="16" t="s">
        <v>198</v>
      </c>
      <c r="D105" s="16" t="s">
        <v>317</v>
      </c>
      <c r="E105" s="17" t="s">
        <v>375</v>
      </c>
      <c r="F105" s="41">
        <v>40601.51</v>
      </c>
      <c r="G105" s="17">
        <v>45010</v>
      </c>
    </row>
    <row r="106" spans="1:7" s="42" customFormat="1" ht="24" customHeight="1" x14ac:dyDescent="0.3">
      <c r="A106" s="16">
        <v>37</v>
      </c>
      <c r="B106" s="16" t="s">
        <v>201</v>
      </c>
      <c r="C106" s="16" t="s">
        <v>198</v>
      </c>
      <c r="D106" s="16" t="s">
        <v>317</v>
      </c>
      <c r="E106" s="17" t="s">
        <v>376</v>
      </c>
      <c r="F106" s="41">
        <v>40601.51</v>
      </c>
      <c r="G106" s="17">
        <v>45275</v>
      </c>
    </row>
    <row r="107" spans="1:7" s="46" customFormat="1" ht="24" customHeight="1" x14ac:dyDescent="0.3">
      <c r="A107" s="23">
        <v>37</v>
      </c>
      <c r="B107" s="23" t="s">
        <v>391</v>
      </c>
      <c r="C107" s="23" t="s">
        <v>198</v>
      </c>
      <c r="D107" s="23" t="s">
        <v>317</v>
      </c>
      <c r="E107" s="25" t="s">
        <v>359</v>
      </c>
      <c r="F107" s="45">
        <v>40601.51</v>
      </c>
      <c r="G107" s="25" t="s">
        <v>390</v>
      </c>
    </row>
    <row r="108" spans="1:7" s="46" customFormat="1" ht="24" customHeight="1" x14ac:dyDescent="0.3">
      <c r="A108" s="23">
        <v>38</v>
      </c>
      <c r="B108" s="23" t="s">
        <v>202</v>
      </c>
      <c r="C108" s="31" t="s">
        <v>203</v>
      </c>
      <c r="D108" s="23" t="s">
        <v>204</v>
      </c>
      <c r="E108" s="25" t="s">
        <v>205</v>
      </c>
      <c r="F108" s="45">
        <v>4105</v>
      </c>
      <c r="G108" s="25">
        <v>45063</v>
      </c>
    </row>
    <row r="109" spans="1:7" s="42" customFormat="1" ht="24" customHeight="1" x14ac:dyDescent="0.3">
      <c r="A109" s="16">
        <v>39</v>
      </c>
      <c r="B109" s="16" t="s">
        <v>206</v>
      </c>
      <c r="C109" s="16" t="s">
        <v>207</v>
      </c>
      <c r="D109" s="16" t="s">
        <v>208</v>
      </c>
      <c r="E109" s="17" t="s">
        <v>209</v>
      </c>
      <c r="F109" s="41">
        <v>3750</v>
      </c>
      <c r="G109" s="17">
        <v>44991</v>
      </c>
    </row>
    <row r="110" spans="1:7" s="30" customFormat="1" ht="24" customHeight="1" x14ac:dyDescent="0.3">
      <c r="A110" s="32">
        <v>39</v>
      </c>
      <c r="B110" s="32" t="s">
        <v>210</v>
      </c>
      <c r="C110" s="32" t="s">
        <v>207</v>
      </c>
      <c r="D110" s="32" t="s">
        <v>208</v>
      </c>
      <c r="E110" s="33" t="s">
        <v>211</v>
      </c>
      <c r="F110" s="48">
        <v>3750</v>
      </c>
      <c r="G110" s="33">
        <v>45184</v>
      </c>
    </row>
    <row r="111" spans="1:7" s="40" customFormat="1" ht="24" customHeight="1" x14ac:dyDescent="0.3">
      <c r="A111" s="14">
        <v>40</v>
      </c>
      <c r="B111" s="14" t="s">
        <v>212</v>
      </c>
      <c r="C111" s="14" t="s">
        <v>213</v>
      </c>
      <c r="D111" s="14" t="s">
        <v>10</v>
      </c>
      <c r="E111" s="15" t="s">
        <v>214</v>
      </c>
      <c r="F111" s="39">
        <v>186000</v>
      </c>
      <c r="G111" s="15">
        <v>45047</v>
      </c>
    </row>
    <row r="112" spans="1:7" s="40" customFormat="1" ht="24" customHeight="1" x14ac:dyDescent="0.3">
      <c r="A112" s="14">
        <v>41</v>
      </c>
      <c r="B112" s="35" t="s">
        <v>215</v>
      </c>
      <c r="C112" s="35" t="s">
        <v>216</v>
      </c>
      <c r="D112" s="14" t="s">
        <v>217</v>
      </c>
      <c r="E112" s="15" t="s">
        <v>377</v>
      </c>
      <c r="F112" s="39">
        <v>3700</v>
      </c>
      <c r="G112" s="15">
        <v>45098</v>
      </c>
    </row>
    <row r="113" spans="1:7" s="40" customFormat="1" ht="24" customHeight="1" x14ac:dyDescent="0.3">
      <c r="A113" s="14">
        <v>42</v>
      </c>
      <c r="B113" s="14" t="s">
        <v>61</v>
      </c>
      <c r="C113" s="14" t="s">
        <v>62</v>
      </c>
      <c r="D113" s="14" t="s">
        <v>311</v>
      </c>
      <c r="E113" s="15" t="s">
        <v>218</v>
      </c>
      <c r="F113" s="39">
        <v>291040</v>
      </c>
      <c r="G113" s="15">
        <v>45061</v>
      </c>
    </row>
    <row r="114" spans="1:7" s="40" customFormat="1" ht="24" customHeight="1" x14ac:dyDescent="0.3">
      <c r="A114" s="14">
        <v>42</v>
      </c>
      <c r="B114" s="35" t="s">
        <v>219</v>
      </c>
      <c r="C114" s="14" t="s">
        <v>62</v>
      </c>
      <c r="D114" s="14" t="s">
        <v>311</v>
      </c>
      <c r="E114" s="15" t="s">
        <v>220</v>
      </c>
      <c r="F114" s="39">
        <v>276488</v>
      </c>
      <c r="G114" s="15">
        <v>45149</v>
      </c>
    </row>
    <row r="115" spans="1:7" s="40" customFormat="1" ht="24" customHeight="1" x14ac:dyDescent="0.3">
      <c r="A115" s="14">
        <v>42</v>
      </c>
      <c r="B115" s="35" t="s">
        <v>221</v>
      </c>
      <c r="C115" s="14" t="s">
        <v>62</v>
      </c>
      <c r="D115" s="14" t="s">
        <v>311</v>
      </c>
      <c r="E115" s="15" t="s">
        <v>222</v>
      </c>
      <c r="F115" s="39">
        <v>276488</v>
      </c>
      <c r="G115" s="15">
        <v>45241</v>
      </c>
    </row>
    <row r="116" spans="1:7" s="40" customFormat="1" ht="24" customHeight="1" x14ac:dyDescent="0.3">
      <c r="A116" s="14">
        <v>43</v>
      </c>
      <c r="B116" s="14" t="s">
        <v>223</v>
      </c>
      <c r="C116" s="14" t="s">
        <v>153</v>
      </c>
      <c r="D116" s="14" t="s">
        <v>154</v>
      </c>
      <c r="E116" s="15" t="s">
        <v>218</v>
      </c>
      <c r="F116" s="39">
        <v>47560.28</v>
      </c>
      <c r="G116" s="15">
        <v>45061</v>
      </c>
    </row>
    <row r="117" spans="1:7" s="40" customFormat="1" ht="24" customHeight="1" x14ac:dyDescent="0.3">
      <c r="A117" s="14">
        <v>43</v>
      </c>
      <c r="B117" s="14" t="s">
        <v>224</v>
      </c>
      <c r="C117" s="14" t="s">
        <v>153</v>
      </c>
      <c r="D117" s="14" t="s">
        <v>154</v>
      </c>
      <c r="E117" s="15" t="s">
        <v>218</v>
      </c>
      <c r="F117" s="39">
        <v>36124.9</v>
      </c>
      <c r="G117" s="15">
        <v>45184</v>
      </c>
    </row>
    <row r="118" spans="1:7" s="40" customFormat="1" ht="24" customHeight="1" x14ac:dyDescent="0.3">
      <c r="A118" s="14">
        <v>43</v>
      </c>
      <c r="B118" s="14" t="s">
        <v>326</v>
      </c>
      <c r="C118" s="14" t="s">
        <v>153</v>
      </c>
      <c r="D118" s="14" t="s">
        <v>154</v>
      </c>
      <c r="E118" s="15" t="s">
        <v>327</v>
      </c>
      <c r="F118" s="39">
        <v>36124.9</v>
      </c>
      <c r="G118" s="15">
        <v>45184</v>
      </c>
    </row>
    <row r="119" spans="1:7" s="29" customFormat="1" ht="24" customHeight="1" x14ac:dyDescent="0.3">
      <c r="A119" s="26">
        <v>44</v>
      </c>
      <c r="B119" s="26" t="s">
        <v>324</v>
      </c>
      <c r="C119" s="26" t="s">
        <v>225</v>
      </c>
      <c r="D119" s="26" t="s">
        <v>226</v>
      </c>
      <c r="E119" s="27" t="s">
        <v>227</v>
      </c>
      <c r="F119" s="47">
        <v>5728.32</v>
      </c>
      <c r="G119" s="27">
        <v>45044</v>
      </c>
    </row>
    <row r="120" spans="1:7" s="42" customFormat="1" ht="24" customHeight="1" x14ac:dyDescent="0.3">
      <c r="A120" s="16">
        <v>44</v>
      </c>
      <c r="B120" s="16" t="s">
        <v>228</v>
      </c>
      <c r="C120" s="16" t="s">
        <v>225</v>
      </c>
      <c r="D120" s="16" t="s">
        <v>226</v>
      </c>
      <c r="E120" s="17" t="s">
        <v>227</v>
      </c>
      <c r="F120" s="41">
        <v>5922.12</v>
      </c>
      <c r="G120" s="17">
        <v>45069</v>
      </c>
    </row>
    <row r="121" spans="1:7" s="49" customFormat="1" ht="24" customHeight="1" x14ac:dyDescent="0.3">
      <c r="A121" s="23">
        <v>44</v>
      </c>
      <c r="B121" s="23" t="s">
        <v>229</v>
      </c>
      <c r="C121" s="23" t="s">
        <v>225</v>
      </c>
      <c r="D121" s="23" t="s">
        <v>226</v>
      </c>
      <c r="E121" s="25" t="s">
        <v>227</v>
      </c>
      <c r="F121" s="45">
        <v>37916.400000000001</v>
      </c>
      <c r="G121" s="25">
        <v>45044</v>
      </c>
    </row>
    <row r="122" spans="1:7" s="42" customFormat="1" ht="24" customHeight="1" x14ac:dyDescent="0.3">
      <c r="A122" s="16">
        <v>45</v>
      </c>
      <c r="B122" s="16" t="s">
        <v>230</v>
      </c>
      <c r="C122" s="34" t="s">
        <v>36</v>
      </c>
      <c r="D122" s="16" t="s">
        <v>231</v>
      </c>
      <c r="E122" s="17" t="s">
        <v>232</v>
      </c>
      <c r="F122" s="41">
        <v>1223756.1000000001</v>
      </c>
      <c r="G122" s="17">
        <v>45078</v>
      </c>
    </row>
    <row r="123" spans="1:7" s="42" customFormat="1" ht="24" customHeight="1" x14ac:dyDescent="0.3">
      <c r="A123" s="16">
        <v>45</v>
      </c>
      <c r="B123" s="16" t="s">
        <v>233</v>
      </c>
      <c r="C123" s="34" t="s">
        <v>36</v>
      </c>
      <c r="D123" s="16" t="s">
        <v>231</v>
      </c>
      <c r="E123" s="17" t="s">
        <v>234</v>
      </c>
      <c r="F123" s="41">
        <v>1101380.49</v>
      </c>
      <c r="G123" s="17">
        <v>45149</v>
      </c>
    </row>
    <row r="124" spans="1:7" s="42" customFormat="1" ht="24" customHeight="1" x14ac:dyDescent="0.3">
      <c r="A124" s="16">
        <v>45</v>
      </c>
      <c r="B124" s="16" t="s">
        <v>235</v>
      </c>
      <c r="C124" s="34" t="s">
        <v>36</v>
      </c>
      <c r="D124" s="16" t="s">
        <v>231</v>
      </c>
      <c r="E124" s="17" t="s">
        <v>236</v>
      </c>
      <c r="F124" s="41">
        <v>1341126.96</v>
      </c>
      <c r="G124" s="17">
        <v>45241</v>
      </c>
    </row>
    <row r="125" spans="1:7" s="42" customFormat="1" ht="24" customHeight="1" x14ac:dyDescent="0.3">
      <c r="A125" s="16">
        <v>45</v>
      </c>
      <c r="B125" s="16" t="s">
        <v>328</v>
      </c>
      <c r="C125" s="34" t="s">
        <v>36</v>
      </c>
      <c r="D125" s="16" t="s">
        <v>231</v>
      </c>
      <c r="E125" s="17" t="s">
        <v>236</v>
      </c>
      <c r="F125" s="41">
        <v>1398713.77</v>
      </c>
      <c r="G125" s="17">
        <v>45241</v>
      </c>
    </row>
    <row r="126" spans="1:7" s="46" customFormat="1" ht="24" customHeight="1" x14ac:dyDescent="0.3">
      <c r="A126" s="23">
        <v>45</v>
      </c>
      <c r="B126" s="23" t="s">
        <v>392</v>
      </c>
      <c r="C126" s="31" t="s">
        <v>36</v>
      </c>
      <c r="D126" s="23" t="s">
        <v>231</v>
      </c>
      <c r="E126" s="25" t="s">
        <v>393</v>
      </c>
      <c r="F126" s="45">
        <v>1398713.77</v>
      </c>
      <c r="G126" s="25" t="s">
        <v>390</v>
      </c>
    </row>
    <row r="127" spans="1:7" s="46" customFormat="1" ht="24" customHeight="1" x14ac:dyDescent="0.3">
      <c r="A127" s="23">
        <v>46</v>
      </c>
      <c r="B127" s="31" t="s">
        <v>237</v>
      </c>
      <c r="C127" s="31" t="s">
        <v>238</v>
      </c>
      <c r="D127" s="23" t="s">
        <v>318</v>
      </c>
      <c r="E127" s="25" t="s">
        <v>239</v>
      </c>
      <c r="F127" s="45">
        <v>965</v>
      </c>
      <c r="G127" s="25">
        <v>45071</v>
      </c>
    </row>
    <row r="128" spans="1:7" s="46" customFormat="1" ht="24" customHeight="1" x14ac:dyDescent="0.3">
      <c r="A128" s="23">
        <v>46</v>
      </c>
      <c r="B128" s="31" t="s">
        <v>381</v>
      </c>
      <c r="C128" s="31" t="s">
        <v>238</v>
      </c>
      <c r="D128" s="23" t="s">
        <v>318</v>
      </c>
      <c r="E128" s="25" t="s">
        <v>382</v>
      </c>
      <c r="F128" s="45">
        <v>965</v>
      </c>
      <c r="G128" s="25">
        <v>45386</v>
      </c>
    </row>
    <row r="129" spans="1:11" s="46" customFormat="1" ht="24" customHeight="1" x14ac:dyDescent="0.3">
      <c r="A129" s="23">
        <v>47</v>
      </c>
      <c r="B129" s="31" t="s">
        <v>240</v>
      </c>
      <c r="C129" s="31" t="s">
        <v>241</v>
      </c>
      <c r="D129" s="23" t="s">
        <v>242</v>
      </c>
      <c r="E129" s="25" t="s">
        <v>243</v>
      </c>
      <c r="F129" s="45">
        <v>416.66</v>
      </c>
      <c r="G129" s="25">
        <v>45097</v>
      </c>
    </row>
    <row r="130" spans="1:11" s="40" customFormat="1" ht="24" customHeight="1" x14ac:dyDescent="0.3">
      <c r="A130" s="14">
        <v>48</v>
      </c>
      <c r="B130" s="35" t="s">
        <v>244</v>
      </c>
      <c r="C130" s="35" t="s">
        <v>245</v>
      </c>
      <c r="D130" s="14" t="s">
        <v>246</v>
      </c>
      <c r="E130" s="15" t="s">
        <v>247</v>
      </c>
      <c r="F130" s="39">
        <v>132325</v>
      </c>
      <c r="G130" s="15">
        <v>45122</v>
      </c>
    </row>
    <row r="131" spans="1:11" s="42" customFormat="1" ht="24" customHeight="1" x14ac:dyDescent="0.3">
      <c r="A131" s="16">
        <v>49</v>
      </c>
      <c r="B131" s="34" t="s">
        <v>248</v>
      </c>
      <c r="C131" s="34" t="s">
        <v>249</v>
      </c>
      <c r="D131" s="19" t="s">
        <v>186</v>
      </c>
      <c r="E131" s="17" t="s">
        <v>250</v>
      </c>
      <c r="F131" s="41">
        <v>67450</v>
      </c>
      <c r="G131" s="17">
        <v>45279</v>
      </c>
    </row>
    <row r="132" spans="1:11" s="42" customFormat="1" ht="24" customHeight="1" x14ac:dyDescent="0.3">
      <c r="A132" s="16">
        <v>50</v>
      </c>
      <c r="B132" s="34" t="s">
        <v>251</v>
      </c>
      <c r="C132" s="34" t="s">
        <v>252</v>
      </c>
      <c r="D132" s="16" t="s">
        <v>253</v>
      </c>
      <c r="E132" s="17" t="s">
        <v>254</v>
      </c>
      <c r="F132" s="41">
        <v>10000</v>
      </c>
      <c r="G132" s="17">
        <v>45153</v>
      </c>
    </row>
    <row r="133" spans="1:11" s="42" customFormat="1" ht="24" customHeight="1" x14ac:dyDescent="0.3">
      <c r="A133" s="16">
        <v>50</v>
      </c>
      <c r="B133" s="34" t="s">
        <v>255</v>
      </c>
      <c r="C133" s="34" t="s">
        <v>252</v>
      </c>
      <c r="D133" s="16" t="s">
        <v>253</v>
      </c>
      <c r="E133" s="17" t="s">
        <v>256</v>
      </c>
      <c r="F133" s="41">
        <v>10000</v>
      </c>
      <c r="G133" s="17">
        <v>45241</v>
      </c>
    </row>
    <row r="134" spans="1:11" s="42" customFormat="1" ht="24" customHeight="1" x14ac:dyDescent="0.3">
      <c r="A134" s="16">
        <v>50</v>
      </c>
      <c r="B134" s="34" t="s">
        <v>347</v>
      </c>
      <c r="C134" s="34" t="s">
        <v>252</v>
      </c>
      <c r="D134" s="16" t="s">
        <v>253</v>
      </c>
      <c r="E134" s="17" t="s">
        <v>256</v>
      </c>
      <c r="F134" s="41">
        <v>17500</v>
      </c>
      <c r="G134" s="17">
        <v>45393</v>
      </c>
    </row>
    <row r="135" spans="1:11" s="40" customFormat="1" ht="24" customHeight="1" x14ac:dyDescent="0.3">
      <c r="A135" s="14">
        <v>53</v>
      </c>
      <c r="B135" s="35" t="s">
        <v>257</v>
      </c>
      <c r="C135" s="35" t="s">
        <v>258</v>
      </c>
      <c r="D135" s="14" t="s">
        <v>259</v>
      </c>
      <c r="E135" s="15" t="s">
        <v>260</v>
      </c>
      <c r="F135" s="39">
        <v>23000</v>
      </c>
      <c r="G135" s="15">
        <v>45230</v>
      </c>
    </row>
    <row r="136" spans="1:11" s="42" customFormat="1" ht="24" customHeight="1" x14ac:dyDescent="0.3">
      <c r="A136" s="16">
        <v>54</v>
      </c>
      <c r="B136" s="34" t="s">
        <v>261</v>
      </c>
      <c r="C136" s="34" t="s">
        <v>262</v>
      </c>
      <c r="D136" s="16" t="s">
        <v>263</v>
      </c>
      <c r="E136" s="17" t="s">
        <v>260</v>
      </c>
      <c r="F136" s="41">
        <v>17534.16</v>
      </c>
      <c r="G136" s="17">
        <v>45236</v>
      </c>
    </row>
    <row r="137" spans="1:11" s="42" customFormat="1" ht="24" customHeight="1" x14ac:dyDescent="0.3">
      <c r="A137" s="16">
        <v>55</v>
      </c>
      <c r="B137" s="34" t="s">
        <v>264</v>
      </c>
      <c r="C137" s="34" t="s">
        <v>265</v>
      </c>
      <c r="D137" s="16" t="s">
        <v>319</v>
      </c>
      <c r="E137" s="17" t="s">
        <v>266</v>
      </c>
      <c r="F137" s="50">
        <v>2087</v>
      </c>
      <c r="G137" s="17">
        <v>45231</v>
      </c>
    </row>
    <row r="138" spans="1:11" s="42" customFormat="1" ht="24" customHeight="1" x14ac:dyDescent="0.3">
      <c r="A138" s="16">
        <v>56</v>
      </c>
      <c r="B138" s="36" t="s">
        <v>267</v>
      </c>
      <c r="C138" s="36" t="s">
        <v>268</v>
      </c>
      <c r="D138" s="37" t="s">
        <v>269</v>
      </c>
      <c r="E138" s="38" t="s">
        <v>270</v>
      </c>
      <c r="F138" s="51">
        <v>3000</v>
      </c>
      <c r="G138" s="38">
        <v>45252</v>
      </c>
    </row>
    <row r="139" spans="1:11" s="42" customFormat="1" ht="24" customHeight="1" x14ac:dyDescent="0.3">
      <c r="A139" s="16">
        <v>57</v>
      </c>
      <c r="B139" s="16" t="s">
        <v>271</v>
      </c>
      <c r="C139" s="16" t="s">
        <v>272</v>
      </c>
      <c r="D139" s="16" t="s">
        <v>273</v>
      </c>
      <c r="E139" s="17" t="s">
        <v>274</v>
      </c>
      <c r="F139" s="41">
        <v>1350</v>
      </c>
      <c r="G139" s="17">
        <v>45212</v>
      </c>
      <c r="I139" s="52"/>
      <c r="J139" s="52"/>
      <c r="K139" s="53"/>
    </row>
    <row r="140" spans="1:11" s="42" customFormat="1" ht="24" customHeight="1" x14ac:dyDescent="0.3">
      <c r="A140" s="16">
        <v>58</v>
      </c>
      <c r="B140" s="16" t="s">
        <v>275</v>
      </c>
      <c r="C140" s="16" t="s">
        <v>276</v>
      </c>
      <c r="D140" s="16" t="s">
        <v>277</v>
      </c>
      <c r="E140" s="17" t="s">
        <v>29</v>
      </c>
      <c r="F140" s="41">
        <v>7064.32</v>
      </c>
      <c r="G140" s="17">
        <v>44712</v>
      </c>
      <c r="I140" s="52"/>
      <c r="J140" s="52"/>
      <c r="K140" s="53"/>
    </row>
    <row r="141" spans="1:11" s="42" customFormat="1" ht="24" customHeight="1" x14ac:dyDescent="0.3">
      <c r="A141" s="16">
        <v>58</v>
      </c>
      <c r="B141" s="16" t="s">
        <v>278</v>
      </c>
      <c r="C141" s="16" t="s">
        <v>276</v>
      </c>
      <c r="D141" s="16" t="s">
        <v>279</v>
      </c>
      <c r="E141" s="17" t="s">
        <v>348</v>
      </c>
      <c r="F141" s="41">
        <v>7342.36</v>
      </c>
      <c r="G141" s="17">
        <v>45078</v>
      </c>
      <c r="I141" s="52"/>
      <c r="J141" s="52"/>
      <c r="K141" s="53"/>
    </row>
    <row r="142" spans="1:11" s="46" customFormat="1" ht="24" customHeight="1" x14ac:dyDescent="0.3">
      <c r="A142" s="23">
        <v>58</v>
      </c>
      <c r="B142" s="23" t="s">
        <v>290</v>
      </c>
      <c r="C142" s="23" t="s">
        <v>276</v>
      </c>
      <c r="D142" s="23" t="s">
        <v>279</v>
      </c>
      <c r="E142" s="25" t="s">
        <v>393</v>
      </c>
      <c r="F142" s="45">
        <v>7625.77</v>
      </c>
      <c r="G142" s="25" t="s">
        <v>394</v>
      </c>
      <c r="I142" s="54"/>
      <c r="J142" s="54"/>
      <c r="K142" s="55"/>
    </row>
    <row r="143" spans="1:11" s="42" customFormat="1" ht="24" customHeight="1" x14ac:dyDescent="0.3">
      <c r="A143" s="16">
        <v>59</v>
      </c>
      <c r="B143" s="16" t="s">
        <v>280</v>
      </c>
      <c r="C143" s="16" t="s">
        <v>281</v>
      </c>
      <c r="D143" s="16" t="s">
        <v>282</v>
      </c>
      <c r="E143" s="17" t="s">
        <v>283</v>
      </c>
      <c r="F143" s="41">
        <v>4500</v>
      </c>
      <c r="G143" s="17">
        <v>45122</v>
      </c>
      <c r="I143" s="52"/>
      <c r="J143" s="52"/>
      <c r="K143" s="53"/>
    </row>
    <row r="144" spans="1:11" s="42" customFormat="1" ht="24" customHeight="1" x14ac:dyDescent="0.3">
      <c r="A144" s="16">
        <v>59</v>
      </c>
      <c r="B144" s="16" t="s">
        <v>278</v>
      </c>
      <c r="C144" s="16" t="s">
        <v>281</v>
      </c>
      <c r="D144" s="16" t="s">
        <v>282</v>
      </c>
      <c r="E144" s="17" t="s">
        <v>284</v>
      </c>
      <c r="F144" s="41">
        <v>4500</v>
      </c>
      <c r="G144" s="17">
        <v>45145</v>
      </c>
      <c r="I144" s="52"/>
      <c r="J144" s="52"/>
      <c r="K144" s="53"/>
    </row>
    <row r="145" spans="1:11" s="42" customFormat="1" ht="24" customHeight="1" x14ac:dyDescent="0.3">
      <c r="A145" s="16">
        <v>60</v>
      </c>
      <c r="B145" s="16" t="s">
        <v>285</v>
      </c>
      <c r="C145" s="16" t="s">
        <v>286</v>
      </c>
      <c r="D145" s="16" t="s">
        <v>320</v>
      </c>
      <c r="E145" s="17" t="s">
        <v>18</v>
      </c>
      <c r="F145" s="41">
        <v>3100</v>
      </c>
      <c r="G145" s="17">
        <v>44722</v>
      </c>
      <c r="I145" s="52"/>
      <c r="J145" s="52"/>
      <c r="K145" s="53"/>
    </row>
    <row r="146" spans="1:11" s="46" customFormat="1" ht="24" customHeight="1" x14ac:dyDescent="0.3">
      <c r="A146" s="23">
        <v>60</v>
      </c>
      <c r="B146" s="23" t="s">
        <v>278</v>
      </c>
      <c r="C146" s="23" t="s">
        <v>286</v>
      </c>
      <c r="D146" s="23" t="s">
        <v>320</v>
      </c>
      <c r="E146" s="25" t="s">
        <v>31</v>
      </c>
      <c r="F146" s="45">
        <v>3100</v>
      </c>
      <c r="G146" s="25">
        <v>45091</v>
      </c>
      <c r="I146" s="54"/>
      <c r="J146" s="54"/>
      <c r="K146" s="55"/>
    </row>
    <row r="147" spans="1:11" s="42" customFormat="1" ht="24" customHeight="1" x14ac:dyDescent="0.3">
      <c r="A147" s="16">
        <v>61</v>
      </c>
      <c r="B147" s="16" t="s">
        <v>287</v>
      </c>
      <c r="C147" s="16" t="s">
        <v>288</v>
      </c>
      <c r="D147" s="16" t="s">
        <v>321</v>
      </c>
      <c r="E147" s="17" t="s">
        <v>289</v>
      </c>
      <c r="F147" s="41">
        <v>1800</v>
      </c>
      <c r="G147" s="17">
        <v>44739</v>
      </c>
      <c r="I147" s="52"/>
      <c r="J147" s="52"/>
      <c r="K147" s="53"/>
    </row>
    <row r="148" spans="1:11" s="42" customFormat="1" ht="24" customHeight="1" x14ac:dyDescent="0.3">
      <c r="A148" s="16">
        <v>61</v>
      </c>
      <c r="B148" s="16" t="s">
        <v>278</v>
      </c>
      <c r="C148" s="16" t="s">
        <v>288</v>
      </c>
      <c r="D148" s="16" t="s">
        <v>321</v>
      </c>
      <c r="E148" s="17" t="s">
        <v>289</v>
      </c>
      <c r="F148" s="41">
        <v>1750</v>
      </c>
      <c r="G148" s="17">
        <v>45124</v>
      </c>
      <c r="I148" s="52"/>
      <c r="J148" s="52"/>
      <c r="K148" s="53"/>
    </row>
    <row r="149" spans="1:11" s="46" customFormat="1" ht="24" customHeight="1" x14ac:dyDescent="0.3">
      <c r="A149" s="23">
        <v>61</v>
      </c>
      <c r="B149" s="23" t="s">
        <v>290</v>
      </c>
      <c r="C149" s="23" t="s">
        <v>288</v>
      </c>
      <c r="D149" s="23" t="s">
        <v>321</v>
      </c>
      <c r="E149" s="25" t="s">
        <v>289</v>
      </c>
      <c r="F149" s="45">
        <v>1750</v>
      </c>
      <c r="G149" s="25">
        <v>45163</v>
      </c>
      <c r="I149" s="54"/>
      <c r="J149" s="54"/>
      <c r="K149" s="55"/>
    </row>
    <row r="150" spans="1:11" s="42" customFormat="1" ht="24" customHeight="1" x14ac:dyDescent="0.3">
      <c r="A150" s="16">
        <v>62</v>
      </c>
      <c r="B150" s="16" t="s">
        <v>291</v>
      </c>
      <c r="C150" s="16" t="s">
        <v>292</v>
      </c>
      <c r="D150" s="16" t="s">
        <v>293</v>
      </c>
      <c r="E150" s="17" t="s">
        <v>294</v>
      </c>
      <c r="F150" s="41">
        <v>10813.88</v>
      </c>
      <c r="G150" s="17">
        <v>44761</v>
      </c>
      <c r="I150" s="52"/>
      <c r="J150" s="52"/>
      <c r="K150" s="53"/>
    </row>
    <row r="151" spans="1:11" s="46" customFormat="1" ht="24" customHeight="1" x14ac:dyDescent="0.3">
      <c r="A151" s="23">
        <v>62</v>
      </c>
      <c r="B151" s="23" t="s">
        <v>278</v>
      </c>
      <c r="C151" s="23" t="s">
        <v>292</v>
      </c>
      <c r="D151" s="23" t="s">
        <v>293</v>
      </c>
      <c r="E151" s="25" t="s">
        <v>295</v>
      </c>
      <c r="F151" s="45">
        <v>10813.88</v>
      </c>
      <c r="G151" s="25">
        <v>45126</v>
      </c>
      <c r="I151" s="54"/>
      <c r="J151" s="54"/>
      <c r="K151" s="55"/>
    </row>
    <row r="152" spans="1:11" s="42" customFormat="1" ht="24" customHeight="1" x14ac:dyDescent="0.3">
      <c r="A152" s="16">
        <v>63</v>
      </c>
      <c r="B152" s="16" t="s">
        <v>325</v>
      </c>
      <c r="C152" s="16" t="s">
        <v>296</v>
      </c>
      <c r="D152" s="16" t="s">
        <v>297</v>
      </c>
      <c r="E152" s="17" t="s">
        <v>298</v>
      </c>
      <c r="F152" s="41">
        <v>12640</v>
      </c>
      <c r="G152" s="17">
        <v>44743</v>
      </c>
      <c r="I152" s="52"/>
      <c r="J152" s="52"/>
      <c r="K152" s="53"/>
    </row>
    <row r="153" spans="1:11" s="42" customFormat="1" ht="24" customHeight="1" x14ac:dyDescent="0.3">
      <c r="A153" s="16">
        <v>63</v>
      </c>
      <c r="B153" s="16" t="s">
        <v>278</v>
      </c>
      <c r="C153" s="16" t="s">
        <v>296</v>
      </c>
      <c r="D153" s="16" t="s">
        <v>297</v>
      </c>
      <c r="E153" s="17" t="s">
        <v>299</v>
      </c>
      <c r="F153" s="41">
        <v>12640</v>
      </c>
      <c r="G153" s="17">
        <v>45112</v>
      </c>
      <c r="I153" s="52"/>
      <c r="J153" s="52"/>
      <c r="K153" s="53"/>
    </row>
    <row r="154" spans="1:11" s="46" customFormat="1" ht="24" customHeight="1" x14ac:dyDescent="0.3">
      <c r="A154" s="23">
        <v>63</v>
      </c>
      <c r="B154" s="23" t="s">
        <v>290</v>
      </c>
      <c r="C154" s="23" t="s">
        <v>296</v>
      </c>
      <c r="D154" s="23" t="s">
        <v>297</v>
      </c>
      <c r="E154" s="25" t="s">
        <v>299</v>
      </c>
      <c r="F154" s="45">
        <v>12640</v>
      </c>
      <c r="G154" s="25" t="s">
        <v>378</v>
      </c>
      <c r="I154" s="54"/>
      <c r="J154" s="54"/>
      <c r="K154" s="55"/>
    </row>
    <row r="155" spans="1:11" s="40" customFormat="1" ht="24" customHeight="1" x14ac:dyDescent="0.3">
      <c r="A155" s="14">
        <v>64</v>
      </c>
      <c r="B155" s="14" t="s">
        <v>300</v>
      </c>
      <c r="C155" s="14" t="s">
        <v>301</v>
      </c>
      <c r="D155" s="14" t="s">
        <v>302</v>
      </c>
      <c r="E155" s="15" t="s">
        <v>303</v>
      </c>
      <c r="F155" s="39">
        <v>2500</v>
      </c>
      <c r="G155" s="15" t="s">
        <v>304</v>
      </c>
      <c r="I155" s="56"/>
      <c r="J155" s="56"/>
      <c r="K155" s="57"/>
    </row>
    <row r="156" spans="1:11" s="42" customFormat="1" ht="24" customHeight="1" x14ac:dyDescent="0.3">
      <c r="A156" s="16">
        <v>65</v>
      </c>
      <c r="B156" s="16" t="s">
        <v>349</v>
      </c>
      <c r="C156" s="16" t="s">
        <v>350</v>
      </c>
      <c r="D156" s="16" t="s">
        <v>356</v>
      </c>
      <c r="E156" s="17" t="s">
        <v>122</v>
      </c>
      <c r="F156" s="41">
        <v>3150</v>
      </c>
      <c r="G156" s="17">
        <v>45261</v>
      </c>
      <c r="I156" s="52"/>
      <c r="J156" s="52"/>
      <c r="K156" s="53"/>
    </row>
    <row r="157" spans="1:11" s="46" customFormat="1" ht="24" customHeight="1" x14ac:dyDescent="0.3">
      <c r="A157" s="23">
        <v>66</v>
      </c>
      <c r="B157" s="23" t="s">
        <v>351</v>
      </c>
      <c r="C157" s="23" t="s">
        <v>352</v>
      </c>
      <c r="D157" s="23" t="s">
        <v>357</v>
      </c>
      <c r="E157" s="25" t="s">
        <v>372</v>
      </c>
      <c r="F157" s="45">
        <v>69500</v>
      </c>
      <c r="G157" s="25">
        <v>45307</v>
      </c>
      <c r="I157" s="54"/>
      <c r="J157" s="54"/>
      <c r="K157" s="55"/>
    </row>
    <row r="158" spans="1:11" s="42" customFormat="1" ht="24" customHeight="1" x14ac:dyDescent="0.3">
      <c r="A158" s="16">
        <v>67</v>
      </c>
      <c r="B158" s="16" t="s">
        <v>354</v>
      </c>
      <c r="C158" s="16" t="s">
        <v>355</v>
      </c>
      <c r="D158" s="16" t="s">
        <v>358</v>
      </c>
      <c r="E158" s="17" t="s">
        <v>359</v>
      </c>
      <c r="F158" s="41">
        <v>880</v>
      </c>
      <c r="G158" s="17">
        <v>45320</v>
      </c>
      <c r="I158" s="52"/>
      <c r="J158" s="52"/>
      <c r="K158" s="53"/>
    </row>
    <row r="159" spans="1:11" s="42" customFormat="1" ht="24" customHeight="1" x14ac:dyDescent="0.3">
      <c r="A159" s="16">
        <v>67</v>
      </c>
      <c r="B159" s="16" t="s">
        <v>360</v>
      </c>
      <c r="C159" s="16" t="s">
        <v>361</v>
      </c>
      <c r="D159" s="16" t="s">
        <v>362</v>
      </c>
      <c r="E159" s="17" t="s">
        <v>363</v>
      </c>
      <c r="F159" s="41">
        <v>175630</v>
      </c>
      <c r="G159" s="17">
        <v>45323</v>
      </c>
      <c r="I159" s="52"/>
      <c r="J159" s="52"/>
      <c r="K159" s="53"/>
    </row>
    <row r="160" spans="1:11" s="42" customFormat="1" ht="24" customHeight="1" x14ac:dyDescent="0.3">
      <c r="A160" s="16">
        <v>68</v>
      </c>
      <c r="B160" s="16" t="s">
        <v>360</v>
      </c>
      <c r="C160" s="16" t="s">
        <v>361</v>
      </c>
      <c r="D160" s="16" t="s">
        <v>362</v>
      </c>
      <c r="E160" s="17" t="s">
        <v>364</v>
      </c>
      <c r="F160" s="41">
        <v>167700</v>
      </c>
      <c r="G160" s="17">
        <v>45383</v>
      </c>
      <c r="I160" s="52"/>
      <c r="J160" s="52"/>
      <c r="K160" s="53"/>
    </row>
    <row r="161" spans="1:11" s="42" customFormat="1" ht="24" customHeight="1" x14ac:dyDescent="0.3">
      <c r="A161" s="16">
        <v>69</v>
      </c>
      <c r="B161" s="16" t="s">
        <v>365</v>
      </c>
      <c r="C161" s="16" t="s">
        <v>366</v>
      </c>
      <c r="D161" s="16" t="s">
        <v>367</v>
      </c>
      <c r="E161" s="17" t="s">
        <v>371</v>
      </c>
      <c r="F161" s="41">
        <v>16530.900000000001</v>
      </c>
      <c r="G161" s="17">
        <v>45419</v>
      </c>
      <c r="I161" s="52"/>
      <c r="J161" s="52"/>
      <c r="K161" s="53"/>
    </row>
    <row r="162" spans="1:11" s="42" customFormat="1" ht="24" customHeight="1" x14ac:dyDescent="0.3">
      <c r="A162" s="16">
        <v>70</v>
      </c>
      <c r="B162" s="16" t="s">
        <v>368</v>
      </c>
      <c r="C162" s="16" t="s">
        <v>369</v>
      </c>
      <c r="D162" s="16" t="s">
        <v>370</v>
      </c>
      <c r="E162" s="17" t="s">
        <v>353</v>
      </c>
      <c r="F162" s="41">
        <v>71964.5</v>
      </c>
      <c r="G162" s="17">
        <v>45397</v>
      </c>
      <c r="I162" s="52"/>
      <c r="J162" s="52"/>
      <c r="K162" s="53"/>
    </row>
    <row r="163" spans="1:11" s="42" customFormat="1" ht="24" customHeight="1" x14ac:dyDescent="0.3">
      <c r="A163" s="16">
        <v>71</v>
      </c>
      <c r="B163" s="16" t="s">
        <v>395</v>
      </c>
      <c r="C163" s="16" t="s">
        <v>396</v>
      </c>
      <c r="D163" s="16" t="s">
        <v>397</v>
      </c>
      <c r="E163" s="17" t="s">
        <v>399</v>
      </c>
      <c r="F163" s="41" t="s">
        <v>398</v>
      </c>
      <c r="G163" s="17">
        <v>45447</v>
      </c>
      <c r="I163" s="52"/>
      <c r="J163" s="52"/>
      <c r="K163" s="53"/>
    </row>
    <row r="164" spans="1:11" ht="21.75" customHeight="1" x14ac:dyDescent="0.3">
      <c r="B164" s="2"/>
      <c r="E164" s="11"/>
      <c r="F164" s="12"/>
      <c r="G164" s="11"/>
      <c r="I164" s="13"/>
      <c r="J164" s="13"/>
      <c r="K164" s="4"/>
    </row>
    <row r="165" spans="1:11" ht="21.75" customHeight="1" x14ac:dyDescent="0.3">
      <c r="A165" s="5"/>
      <c r="B165" s="3"/>
      <c r="C165" s="6"/>
      <c r="D165" s="6"/>
      <c r="I165" s="3"/>
      <c r="J165" s="3"/>
      <c r="K165" s="4"/>
    </row>
    <row r="166" spans="1:11" ht="21.75" customHeight="1" x14ac:dyDescent="0.3">
      <c r="B166" s="7" t="s">
        <v>305</v>
      </c>
      <c r="C166" s="8"/>
      <c r="D166"/>
    </row>
    <row r="167" spans="1:11" ht="21.75" customHeight="1" x14ac:dyDescent="0.3">
      <c r="B167" s="7" t="s">
        <v>374</v>
      </c>
      <c r="C167" s="9"/>
      <c r="D167"/>
    </row>
    <row r="168" spans="1:11" ht="21.75" customHeight="1" x14ac:dyDescent="0.3">
      <c r="B168" s="7" t="s">
        <v>306</v>
      </c>
      <c r="C168" s="9"/>
      <c r="D168"/>
    </row>
    <row r="169" spans="1:11" ht="21.75" customHeight="1" x14ac:dyDescent="0.3">
      <c r="D169"/>
    </row>
    <row r="170" spans="1:11" ht="21.75" customHeight="1" x14ac:dyDescent="0.3">
      <c r="D170" s="10" t="s">
        <v>373</v>
      </c>
    </row>
    <row r="171" spans="1:11" ht="21.75" customHeight="1" x14ac:dyDescent="0.3">
      <c r="D171" s="10" t="s">
        <v>307</v>
      </c>
    </row>
    <row r="172" spans="1:11" ht="21.75" customHeight="1" x14ac:dyDescent="0.3">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35" customHeight="1" x14ac:dyDescent="0.3">
      <c r="A1" s="92"/>
      <c r="B1" s="92"/>
      <c r="C1" s="92"/>
      <c r="D1" s="92"/>
      <c r="E1" s="92"/>
      <c r="F1" s="92"/>
      <c r="G1" s="92"/>
    </row>
    <row r="2" spans="1:60" ht="23.4" x14ac:dyDescent="0.45">
      <c r="A2" s="100" t="s">
        <v>329</v>
      </c>
      <c r="B2" s="101"/>
      <c r="C2" s="101"/>
      <c r="D2" s="101"/>
      <c r="E2" s="101"/>
      <c r="F2" s="101"/>
      <c r="G2" s="102"/>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3">
      <c r="A5" s="58">
        <v>2</v>
      </c>
      <c r="B5" s="58" t="s">
        <v>322</v>
      </c>
      <c r="C5" s="58" t="s">
        <v>16</v>
      </c>
      <c r="D5" s="58" t="s">
        <v>17</v>
      </c>
      <c r="E5" s="59" t="s">
        <v>18</v>
      </c>
      <c r="F5" s="60">
        <v>1496</v>
      </c>
      <c r="G5" s="59">
        <v>44725</v>
      </c>
    </row>
    <row r="6" spans="1:60" s="30" customFormat="1" ht="24" customHeight="1" x14ac:dyDescent="0.3">
      <c r="A6" s="32">
        <v>2</v>
      </c>
      <c r="B6" s="32" t="s">
        <v>19</v>
      </c>
      <c r="C6" s="32" t="s">
        <v>16</v>
      </c>
      <c r="D6" s="32" t="s">
        <v>17</v>
      </c>
      <c r="E6" s="33" t="s">
        <v>20</v>
      </c>
      <c r="F6" s="48">
        <v>1496</v>
      </c>
      <c r="G6" s="33">
        <v>45160</v>
      </c>
    </row>
    <row r="7" spans="1:60" s="61" customFormat="1" ht="24" customHeight="1" x14ac:dyDescent="0.3">
      <c r="A7" s="58">
        <v>3</v>
      </c>
      <c r="B7" s="58" t="s">
        <v>21</v>
      </c>
      <c r="C7" s="58" t="s">
        <v>22</v>
      </c>
      <c r="D7" s="58" t="s">
        <v>23</v>
      </c>
      <c r="E7" s="59" t="s">
        <v>24</v>
      </c>
      <c r="F7" s="60">
        <v>5615.38</v>
      </c>
      <c r="G7" s="59">
        <v>44725</v>
      </c>
    </row>
    <row r="8" spans="1:60" s="30" customFormat="1" ht="24" customHeight="1" x14ac:dyDescent="0.3">
      <c r="A8" s="32">
        <v>3</v>
      </c>
      <c r="B8" s="32" t="s">
        <v>25</v>
      </c>
      <c r="C8" s="32" t="s">
        <v>22</v>
      </c>
      <c r="D8" s="32" t="s">
        <v>23</v>
      </c>
      <c r="E8" s="33" t="s">
        <v>26</v>
      </c>
      <c r="F8" s="48">
        <v>5615.38</v>
      </c>
      <c r="G8" s="33">
        <v>44816</v>
      </c>
    </row>
    <row r="9" spans="1:60" s="61" customFormat="1" ht="24" customHeight="1" x14ac:dyDescent="0.3">
      <c r="A9" s="58">
        <v>4</v>
      </c>
      <c r="B9" s="58" t="s">
        <v>27</v>
      </c>
      <c r="C9" s="58" t="s">
        <v>28</v>
      </c>
      <c r="D9" s="58" t="s">
        <v>310</v>
      </c>
      <c r="E9" s="59" t="s">
        <v>29</v>
      </c>
      <c r="F9" s="60">
        <v>29635.05</v>
      </c>
      <c r="G9" s="59">
        <v>44726</v>
      </c>
    </row>
    <row r="10" spans="1:60" s="61" customFormat="1" ht="24" hidden="1" customHeight="1" x14ac:dyDescent="0.3">
      <c r="A10" s="58">
        <v>4</v>
      </c>
      <c r="B10" s="58" t="s">
        <v>30</v>
      </c>
      <c r="C10" s="58" t="s">
        <v>28</v>
      </c>
      <c r="D10" s="58" t="s">
        <v>310</v>
      </c>
      <c r="E10" s="59" t="s">
        <v>31</v>
      </c>
      <c r="F10" s="60">
        <v>30590.76</v>
      </c>
      <c r="G10" s="59">
        <v>45091</v>
      </c>
    </row>
    <row r="11" spans="1:60" s="61" customFormat="1" ht="24" hidden="1" customHeight="1" x14ac:dyDescent="0.3">
      <c r="A11" s="58">
        <v>4</v>
      </c>
      <c r="B11" s="58" t="s">
        <v>32</v>
      </c>
      <c r="C11" s="58" t="s">
        <v>28</v>
      </c>
      <c r="D11" s="58" t="s">
        <v>310</v>
      </c>
      <c r="E11" s="59" t="s">
        <v>31</v>
      </c>
      <c r="F11" s="60">
        <f>F10+2000</f>
        <v>32590.76</v>
      </c>
      <c r="G11" s="59">
        <v>45121</v>
      </c>
    </row>
    <row r="12" spans="1:60" s="61" customFormat="1" ht="24" hidden="1" customHeight="1" x14ac:dyDescent="0.3">
      <c r="A12" s="58">
        <v>4</v>
      </c>
      <c r="B12" s="58" t="s">
        <v>33</v>
      </c>
      <c r="C12" s="58" t="s">
        <v>28</v>
      </c>
      <c r="D12" s="58" t="s">
        <v>310</v>
      </c>
      <c r="E12" s="59" t="s">
        <v>31</v>
      </c>
      <c r="F12" s="60">
        <f>F11+12800</f>
        <v>45390.759999999995</v>
      </c>
      <c r="G12" s="59">
        <v>45141</v>
      </c>
    </row>
    <row r="13" spans="1:60" s="61" customFormat="1" ht="24" hidden="1" customHeight="1" x14ac:dyDescent="0.3">
      <c r="A13" s="58">
        <v>4</v>
      </c>
      <c r="B13" s="58" t="s">
        <v>34</v>
      </c>
      <c r="C13" s="58" t="s">
        <v>28</v>
      </c>
      <c r="D13" s="58" t="s">
        <v>310</v>
      </c>
      <c r="E13" s="59" t="s">
        <v>31</v>
      </c>
      <c r="F13" s="60">
        <f>F10</f>
        <v>30590.76</v>
      </c>
      <c r="G13" s="59">
        <v>45246</v>
      </c>
    </row>
    <row r="14" spans="1:60" s="30" customFormat="1" ht="24" customHeight="1" x14ac:dyDescent="0.3">
      <c r="A14" s="32">
        <v>4</v>
      </c>
      <c r="B14" s="32" t="s">
        <v>383</v>
      </c>
      <c r="C14" s="32" t="s">
        <v>28</v>
      </c>
      <c r="D14" s="32" t="s">
        <v>310</v>
      </c>
      <c r="E14" s="33" t="s">
        <v>384</v>
      </c>
      <c r="F14" s="48">
        <v>34389.879999999997</v>
      </c>
      <c r="G14" s="33" t="s">
        <v>385</v>
      </c>
    </row>
    <row r="15" spans="1:60" s="61" customFormat="1" ht="24" hidden="1" customHeight="1" x14ac:dyDescent="0.3">
      <c r="A15" s="58">
        <v>6</v>
      </c>
      <c r="B15" s="58" t="s">
        <v>41</v>
      </c>
      <c r="C15" s="58" t="s">
        <v>42</v>
      </c>
      <c r="D15" s="58" t="s">
        <v>43</v>
      </c>
      <c r="E15" s="59" t="s">
        <v>11</v>
      </c>
      <c r="F15" s="60">
        <v>1850</v>
      </c>
      <c r="G15" s="59">
        <v>44725</v>
      </c>
    </row>
    <row r="16" spans="1:60" s="61" customFormat="1" ht="24" hidden="1" customHeight="1" x14ac:dyDescent="0.3">
      <c r="A16" s="58">
        <v>6</v>
      </c>
      <c r="B16" s="58" t="s">
        <v>44</v>
      </c>
      <c r="C16" s="58" t="s">
        <v>42</v>
      </c>
      <c r="D16" s="58" t="s">
        <v>43</v>
      </c>
      <c r="E16" s="59" t="s">
        <v>13</v>
      </c>
      <c r="F16" s="60">
        <v>1850</v>
      </c>
      <c r="G16" s="59">
        <v>44816</v>
      </c>
    </row>
    <row r="17" spans="1:7" s="61" customFormat="1" ht="24" hidden="1" customHeight="1" x14ac:dyDescent="0.3">
      <c r="A17" s="58">
        <v>6</v>
      </c>
      <c r="B17" s="58" t="s">
        <v>45</v>
      </c>
      <c r="C17" s="58" t="s">
        <v>42</v>
      </c>
      <c r="D17" s="58" t="s">
        <v>43</v>
      </c>
      <c r="E17" s="59" t="s">
        <v>46</v>
      </c>
      <c r="F17" s="60">
        <v>1850</v>
      </c>
      <c r="G17" s="59">
        <v>44907</v>
      </c>
    </row>
    <row r="18" spans="1:7" s="61" customFormat="1" ht="24" hidden="1" customHeight="1" x14ac:dyDescent="0.3">
      <c r="A18" s="58">
        <v>6</v>
      </c>
      <c r="B18" s="58" t="s">
        <v>47</v>
      </c>
      <c r="C18" s="58" t="s">
        <v>42</v>
      </c>
      <c r="D18" s="58" t="s">
        <v>43</v>
      </c>
      <c r="E18" s="59" t="s">
        <v>48</v>
      </c>
      <c r="F18" s="60">
        <v>1850</v>
      </c>
      <c r="G18" s="59">
        <v>45272</v>
      </c>
    </row>
    <row r="19" spans="1:7" s="61" customFormat="1" ht="24" hidden="1" customHeight="1" x14ac:dyDescent="0.3">
      <c r="A19" s="58">
        <v>11</v>
      </c>
      <c r="B19" s="58" t="s">
        <v>71</v>
      </c>
      <c r="C19" s="58" t="s">
        <v>72</v>
      </c>
      <c r="D19" s="58" t="s">
        <v>73</v>
      </c>
      <c r="E19" s="59" t="s">
        <v>74</v>
      </c>
      <c r="F19" s="60">
        <v>24832.799999999999</v>
      </c>
      <c r="G19" s="59">
        <v>44844</v>
      </c>
    </row>
    <row r="20" spans="1:7" s="61" customFormat="1" ht="24" hidden="1" customHeight="1" x14ac:dyDescent="0.3">
      <c r="A20" s="58">
        <v>11</v>
      </c>
      <c r="B20" s="65" t="s">
        <v>75</v>
      </c>
      <c r="C20" s="58" t="s">
        <v>72</v>
      </c>
      <c r="D20" s="58" t="s">
        <v>73</v>
      </c>
      <c r="E20" s="59" t="s">
        <v>76</v>
      </c>
      <c r="F20" s="60">
        <v>23909.24</v>
      </c>
      <c r="G20" s="59">
        <v>45152</v>
      </c>
    </row>
    <row r="21" spans="1:7" s="61" customFormat="1" ht="25.5" hidden="1" customHeight="1" x14ac:dyDescent="0.3">
      <c r="A21" s="58">
        <v>11</v>
      </c>
      <c r="B21" s="65" t="s">
        <v>77</v>
      </c>
      <c r="C21" s="58" t="s">
        <v>72</v>
      </c>
      <c r="D21" s="58" t="s">
        <v>73</v>
      </c>
      <c r="E21" s="59" t="s">
        <v>78</v>
      </c>
      <c r="F21" s="60">
        <v>23909.24</v>
      </c>
      <c r="G21" s="59">
        <v>45200</v>
      </c>
    </row>
    <row r="22" spans="1:7" s="61" customFormat="1" ht="24" hidden="1" customHeight="1" x14ac:dyDescent="0.3">
      <c r="A22" s="58">
        <v>12</v>
      </c>
      <c r="B22" s="58" t="s">
        <v>79</v>
      </c>
      <c r="C22" s="58" t="s">
        <v>80</v>
      </c>
      <c r="D22" s="58" t="s">
        <v>81</v>
      </c>
      <c r="E22" s="59" t="s">
        <v>82</v>
      </c>
      <c r="F22" s="60">
        <v>3650</v>
      </c>
      <c r="G22" s="59">
        <v>44846</v>
      </c>
    </row>
    <row r="23" spans="1:7" s="61" customFormat="1" ht="24" hidden="1" customHeight="1" x14ac:dyDescent="0.3">
      <c r="A23" s="58">
        <v>12</v>
      </c>
      <c r="B23" s="65" t="s">
        <v>83</v>
      </c>
      <c r="C23" s="58" t="s">
        <v>80</v>
      </c>
      <c r="D23" s="58" t="s">
        <v>81</v>
      </c>
      <c r="E23" s="59" t="s">
        <v>82</v>
      </c>
      <c r="F23" s="60">
        <v>3650</v>
      </c>
      <c r="G23" s="59">
        <v>44951</v>
      </c>
    </row>
    <row r="24" spans="1:7" s="61" customFormat="1" ht="24" hidden="1" customHeight="1" x14ac:dyDescent="0.3">
      <c r="A24" s="58">
        <v>12</v>
      </c>
      <c r="B24" s="65" t="s">
        <v>84</v>
      </c>
      <c r="C24" s="58" t="s">
        <v>80</v>
      </c>
      <c r="D24" s="58" t="s">
        <v>81</v>
      </c>
      <c r="E24" s="59" t="s">
        <v>82</v>
      </c>
      <c r="F24" s="60">
        <v>4875</v>
      </c>
      <c r="G24" s="59">
        <v>45021</v>
      </c>
    </row>
    <row r="25" spans="1:7" s="61" customFormat="1" ht="24" hidden="1" customHeight="1" x14ac:dyDescent="0.3">
      <c r="A25" s="58">
        <v>12</v>
      </c>
      <c r="B25" s="65" t="s">
        <v>85</v>
      </c>
      <c r="C25" s="58" t="s">
        <v>80</v>
      </c>
      <c r="D25" s="58" t="s">
        <v>81</v>
      </c>
      <c r="E25" s="59" t="s">
        <v>86</v>
      </c>
      <c r="F25" s="60">
        <v>4875</v>
      </c>
      <c r="G25" s="59">
        <v>45211</v>
      </c>
    </row>
    <row r="26" spans="1:7" s="61" customFormat="1" ht="24" hidden="1" customHeight="1" x14ac:dyDescent="0.3">
      <c r="A26" s="58">
        <v>14</v>
      </c>
      <c r="B26" s="58" t="s">
        <v>92</v>
      </c>
      <c r="C26" s="58" t="s">
        <v>93</v>
      </c>
      <c r="D26" s="58" t="s">
        <v>94</v>
      </c>
      <c r="E26" s="59" t="s">
        <v>95</v>
      </c>
      <c r="F26" s="60">
        <v>197617.9</v>
      </c>
      <c r="G26" s="59">
        <v>44885</v>
      </c>
    </row>
    <row r="27" spans="1:7" s="61" customFormat="1" ht="24" hidden="1" customHeight="1" x14ac:dyDescent="0.3">
      <c r="A27" s="58">
        <v>14</v>
      </c>
      <c r="B27" s="65" t="s">
        <v>96</v>
      </c>
      <c r="C27" s="58" t="s">
        <v>93</v>
      </c>
      <c r="D27" s="58" t="s">
        <v>94</v>
      </c>
      <c r="E27" s="59" t="s">
        <v>95</v>
      </c>
      <c r="F27" s="60">
        <v>217083.26</v>
      </c>
      <c r="G27" s="59">
        <v>45005</v>
      </c>
    </row>
    <row r="28" spans="1:7" s="61" customFormat="1" ht="24" hidden="1" customHeight="1" x14ac:dyDescent="0.3">
      <c r="A28" s="58">
        <v>14</v>
      </c>
      <c r="B28" s="65" t="s">
        <v>97</v>
      </c>
      <c r="C28" s="58" t="s">
        <v>93</v>
      </c>
      <c r="D28" s="58" t="s">
        <v>94</v>
      </c>
      <c r="E28" s="59" t="s">
        <v>95</v>
      </c>
      <c r="F28" s="60">
        <v>238583.78</v>
      </c>
      <c r="G28" s="59">
        <v>45016</v>
      </c>
    </row>
    <row r="29" spans="1:7" s="61" customFormat="1" ht="24" hidden="1" customHeight="1" x14ac:dyDescent="0.3">
      <c r="A29" s="58">
        <v>14</v>
      </c>
      <c r="B29" s="65" t="s">
        <v>98</v>
      </c>
      <c r="C29" s="58" t="s">
        <v>93</v>
      </c>
      <c r="D29" s="58" t="s">
        <v>94</v>
      </c>
      <c r="E29" s="59" t="s">
        <v>99</v>
      </c>
      <c r="F29" s="60">
        <v>238583.78</v>
      </c>
      <c r="G29" s="59">
        <v>45250</v>
      </c>
    </row>
    <row r="30" spans="1:7" s="61" customFormat="1" ht="24" customHeight="1" x14ac:dyDescent="0.3">
      <c r="A30" s="58">
        <v>15</v>
      </c>
      <c r="B30" s="58" t="s">
        <v>100</v>
      </c>
      <c r="C30" s="58" t="s">
        <v>101</v>
      </c>
      <c r="D30" s="58" t="s">
        <v>102</v>
      </c>
      <c r="E30" s="59" t="s">
        <v>95</v>
      </c>
      <c r="F30" s="60">
        <v>19700</v>
      </c>
      <c r="G30" s="59">
        <v>44885</v>
      </c>
    </row>
    <row r="31" spans="1:7" s="61" customFormat="1" ht="24" hidden="1" customHeight="1" x14ac:dyDescent="0.3">
      <c r="A31" s="58">
        <v>15</v>
      </c>
      <c r="B31" s="65" t="s">
        <v>103</v>
      </c>
      <c r="C31" s="58" t="s">
        <v>101</v>
      </c>
      <c r="D31" s="58" t="s">
        <v>102</v>
      </c>
      <c r="E31" s="59" t="s">
        <v>330</v>
      </c>
      <c r="F31" s="60">
        <v>19700</v>
      </c>
      <c r="G31" s="59">
        <v>45250</v>
      </c>
    </row>
    <row r="32" spans="1:7" s="61" customFormat="1" ht="24" hidden="1" customHeight="1" x14ac:dyDescent="0.3">
      <c r="A32" s="58">
        <v>15</v>
      </c>
      <c r="B32" s="65" t="s">
        <v>331</v>
      </c>
      <c r="C32" s="58" t="s">
        <v>101</v>
      </c>
      <c r="D32" s="58" t="s">
        <v>102</v>
      </c>
      <c r="E32" s="59" t="s">
        <v>332</v>
      </c>
      <c r="F32" s="60">
        <v>19700</v>
      </c>
      <c r="G32" s="59">
        <v>45323</v>
      </c>
    </row>
    <row r="33" spans="1:7" s="46" customFormat="1" ht="24" customHeight="1" x14ac:dyDescent="0.3">
      <c r="A33" s="23">
        <v>15</v>
      </c>
      <c r="B33" s="24" t="s">
        <v>333</v>
      </c>
      <c r="C33" s="23" t="s">
        <v>101</v>
      </c>
      <c r="D33" s="23" t="s">
        <v>102</v>
      </c>
      <c r="E33" s="25" t="s">
        <v>334</v>
      </c>
      <c r="F33" s="45">
        <v>19700</v>
      </c>
      <c r="G33" s="25" t="s">
        <v>380</v>
      </c>
    </row>
    <row r="34" spans="1:7" s="61" customFormat="1" ht="24" hidden="1" customHeight="1" x14ac:dyDescent="0.3">
      <c r="A34" s="58">
        <v>16</v>
      </c>
      <c r="B34" s="58" t="s">
        <v>104</v>
      </c>
      <c r="C34" s="58" t="s">
        <v>105</v>
      </c>
      <c r="D34" s="58" t="s">
        <v>106</v>
      </c>
      <c r="E34" s="59" t="s">
        <v>107</v>
      </c>
      <c r="F34" s="60">
        <v>181065.08</v>
      </c>
      <c r="G34" s="59">
        <v>44866</v>
      </c>
    </row>
    <row r="35" spans="1:7" s="61" customFormat="1" ht="24" hidden="1" customHeight="1" x14ac:dyDescent="0.3">
      <c r="A35" s="58">
        <v>16</v>
      </c>
      <c r="B35" s="65" t="s">
        <v>108</v>
      </c>
      <c r="C35" s="58" t="s">
        <v>105</v>
      </c>
      <c r="D35" s="58" t="s">
        <v>106</v>
      </c>
      <c r="E35" s="59" t="s">
        <v>109</v>
      </c>
      <c r="F35" s="60">
        <v>181065.08</v>
      </c>
      <c r="G35" s="59">
        <v>45231</v>
      </c>
    </row>
    <row r="36" spans="1:7" s="61" customFormat="1" ht="24" hidden="1" customHeight="1" x14ac:dyDescent="0.3">
      <c r="A36" s="58">
        <v>17</v>
      </c>
      <c r="B36" s="58" t="s">
        <v>110</v>
      </c>
      <c r="C36" s="58" t="s">
        <v>111</v>
      </c>
      <c r="D36" s="58" t="s">
        <v>112</v>
      </c>
      <c r="E36" s="59" t="s">
        <v>113</v>
      </c>
      <c r="F36" s="60">
        <v>85835.64</v>
      </c>
      <c r="G36" s="59">
        <v>44875</v>
      </c>
    </row>
    <row r="37" spans="1:7" s="61" customFormat="1" ht="24" hidden="1" customHeight="1" x14ac:dyDescent="0.3">
      <c r="A37" s="58">
        <v>17</v>
      </c>
      <c r="B37" s="58" t="s">
        <v>338</v>
      </c>
      <c r="C37" s="58" t="s">
        <v>111</v>
      </c>
      <c r="D37" s="58" t="s">
        <v>112</v>
      </c>
      <c r="E37" s="59" t="s">
        <v>122</v>
      </c>
      <c r="F37" s="60">
        <v>83868.89</v>
      </c>
      <c r="G37" s="59">
        <v>45342</v>
      </c>
    </row>
    <row r="38" spans="1:7" s="61" customFormat="1" ht="24" hidden="1" customHeight="1" x14ac:dyDescent="0.3">
      <c r="A38" s="58">
        <v>18</v>
      </c>
      <c r="B38" s="58" t="s">
        <v>114</v>
      </c>
      <c r="C38" s="58" t="s">
        <v>115</v>
      </c>
      <c r="D38" s="58" t="s">
        <v>314</v>
      </c>
      <c r="E38" s="59" t="s">
        <v>88</v>
      </c>
      <c r="F38" s="60">
        <v>262060</v>
      </c>
      <c r="G38" s="59">
        <v>44866</v>
      </c>
    </row>
    <row r="39" spans="1:7" s="61" customFormat="1" ht="24" hidden="1" customHeight="1" x14ac:dyDescent="0.3">
      <c r="A39" s="58">
        <v>18</v>
      </c>
      <c r="B39" s="65" t="s">
        <v>116</v>
      </c>
      <c r="C39" s="58" t="s">
        <v>115</v>
      </c>
      <c r="D39" s="58" t="s">
        <v>314</v>
      </c>
      <c r="E39" s="59" t="s">
        <v>90</v>
      </c>
      <c r="F39" s="60">
        <v>262060</v>
      </c>
      <c r="G39" s="59">
        <v>45225</v>
      </c>
    </row>
    <row r="40" spans="1:7" s="61" customFormat="1" ht="24" hidden="1" customHeight="1" x14ac:dyDescent="0.3">
      <c r="A40" s="58">
        <v>19</v>
      </c>
      <c r="B40" s="58" t="s">
        <v>117</v>
      </c>
      <c r="C40" s="58" t="s">
        <v>118</v>
      </c>
      <c r="D40" s="58" t="s">
        <v>313</v>
      </c>
      <c r="E40" s="59" t="s">
        <v>113</v>
      </c>
      <c r="F40" s="60">
        <v>15000</v>
      </c>
      <c r="G40" s="59">
        <v>44875</v>
      </c>
    </row>
    <row r="41" spans="1:7" s="61" customFormat="1" ht="24" hidden="1" customHeight="1" x14ac:dyDescent="0.3">
      <c r="A41" s="58">
        <v>19</v>
      </c>
      <c r="B41" s="65" t="s">
        <v>119</v>
      </c>
      <c r="C41" s="58" t="s">
        <v>118</v>
      </c>
      <c r="D41" s="58" t="s">
        <v>313</v>
      </c>
      <c r="E41" s="59" t="s">
        <v>120</v>
      </c>
      <c r="F41" s="60">
        <v>13000</v>
      </c>
      <c r="G41" s="59">
        <v>45137</v>
      </c>
    </row>
    <row r="42" spans="1:7" s="61" customFormat="1" ht="24" hidden="1" customHeight="1" x14ac:dyDescent="0.3">
      <c r="A42" s="58">
        <v>19</v>
      </c>
      <c r="B42" s="65" t="s">
        <v>121</v>
      </c>
      <c r="C42" s="58" t="s">
        <v>118</v>
      </c>
      <c r="D42" s="58" t="s">
        <v>313</v>
      </c>
      <c r="E42" s="59" t="s">
        <v>122</v>
      </c>
      <c r="F42" s="60">
        <v>13000</v>
      </c>
      <c r="G42" s="59">
        <v>45261</v>
      </c>
    </row>
    <row r="43" spans="1:7" s="61" customFormat="1" ht="24" hidden="1" customHeight="1" x14ac:dyDescent="0.3">
      <c r="A43" s="58">
        <v>20</v>
      </c>
      <c r="B43" s="65" t="s">
        <v>123</v>
      </c>
      <c r="C43" s="58" t="s">
        <v>124</v>
      </c>
      <c r="D43" s="58" t="s">
        <v>315</v>
      </c>
      <c r="E43" s="59" t="s">
        <v>125</v>
      </c>
      <c r="F43" s="60">
        <v>344.26</v>
      </c>
      <c r="G43" s="59">
        <v>44887</v>
      </c>
    </row>
    <row r="44" spans="1:7" s="61" customFormat="1" ht="24" hidden="1" customHeight="1" x14ac:dyDescent="0.3">
      <c r="A44" s="58">
        <v>20</v>
      </c>
      <c r="B44" s="65" t="s">
        <v>126</v>
      </c>
      <c r="C44" s="58" t="s">
        <v>124</v>
      </c>
      <c r="D44" s="58" t="s">
        <v>315</v>
      </c>
      <c r="E44" s="59" t="s">
        <v>125</v>
      </c>
      <c r="F44" s="60">
        <v>344.26</v>
      </c>
      <c r="G44" s="59">
        <v>44887</v>
      </c>
    </row>
    <row r="45" spans="1:7" s="61" customFormat="1" ht="24" hidden="1" customHeight="1" x14ac:dyDescent="0.3">
      <c r="A45" s="58">
        <v>20</v>
      </c>
      <c r="B45" s="65" t="s">
        <v>127</v>
      </c>
      <c r="C45" s="58" t="s">
        <v>124</v>
      </c>
      <c r="D45" s="58" t="s">
        <v>315</v>
      </c>
      <c r="E45" s="59" t="s">
        <v>128</v>
      </c>
      <c r="F45" s="60">
        <v>344.26</v>
      </c>
      <c r="G45" s="59">
        <v>44887</v>
      </c>
    </row>
    <row r="46" spans="1:7" s="61" customFormat="1" ht="24" hidden="1" customHeight="1" x14ac:dyDescent="0.3">
      <c r="A46" s="58">
        <v>21</v>
      </c>
      <c r="B46" s="58" t="s">
        <v>129</v>
      </c>
      <c r="C46" s="58" t="s">
        <v>130</v>
      </c>
      <c r="D46" s="58" t="s">
        <v>131</v>
      </c>
      <c r="E46" s="59" t="s">
        <v>132</v>
      </c>
      <c r="F46" s="60">
        <v>8000</v>
      </c>
      <c r="G46" s="59">
        <v>44866</v>
      </c>
    </row>
    <row r="47" spans="1:7" s="61" customFormat="1" ht="24" hidden="1" customHeight="1" x14ac:dyDescent="0.3">
      <c r="A47" s="58">
        <v>21</v>
      </c>
      <c r="B47" s="65" t="s">
        <v>133</v>
      </c>
      <c r="C47" s="58" t="s">
        <v>130</v>
      </c>
      <c r="D47" s="58" t="s">
        <v>131</v>
      </c>
      <c r="E47" s="59" t="s">
        <v>134</v>
      </c>
      <c r="F47" s="60">
        <v>7200</v>
      </c>
      <c r="G47" s="59">
        <v>45139</v>
      </c>
    </row>
    <row r="48" spans="1:7" s="61" customFormat="1" ht="24" hidden="1" customHeight="1" x14ac:dyDescent="0.3">
      <c r="A48" s="58">
        <v>21</v>
      </c>
      <c r="B48" s="65" t="s">
        <v>135</v>
      </c>
      <c r="C48" s="58" t="s">
        <v>130</v>
      </c>
      <c r="D48" s="58" t="s">
        <v>131</v>
      </c>
      <c r="E48" s="59" t="s">
        <v>90</v>
      </c>
      <c r="F48" s="60">
        <v>8000</v>
      </c>
      <c r="G48" s="59">
        <v>45231</v>
      </c>
    </row>
    <row r="49" spans="1:7" s="61" customFormat="1" ht="24" hidden="1" customHeight="1" x14ac:dyDescent="0.3">
      <c r="A49" s="58">
        <v>22</v>
      </c>
      <c r="B49" s="58" t="s">
        <v>136</v>
      </c>
      <c r="C49" s="58" t="s">
        <v>137</v>
      </c>
      <c r="D49" s="58" t="s">
        <v>138</v>
      </c>
      <c r="E49" s="59" t="s">
        <v>88</v>
      </c>
      <c r="F49" s="60">
        <v>20000</v>
      </c>
      <c r="G49" s="59">
        <v>44866</v>
      </c>
    </row>
    <row r="50" spans="1:7" s="61" customFormat="1" ht="24" hidden="1" customHeight="1" x14ac:dyDescent="0.3">
      <c r="A50" s="58">
        <v>22</v>
      </c>
      <c r="B50" s="65" t="s">
        <v>139</v>
      </c>
      <c r="C50" s="58" t="s">
        <v>137</v>
      </c>
      <c r="D50" s="58" t="s">
        <v>138</v>
      </c>
      <c r="E50" s="59" t="s">
        <v>140</v>
      </c>
      <c r="F50" s="60">
        <v>18000</v>
      </c>
      <c r="G50" s="59">
        <v>45139</v>
      </c>
    </row>
    <row r="51" spans="1:7" s="61" customFormat="1" ht="24" hidden="1" customHeight="1" x14ac:dyDescent="0.3">
      <c r="A51" s="58">
        <v>22</v>
      </c>
      <c r="B51" s="65" t="s">
        <v>141</v>
      </c>
      <c r="C51" s="58" t="s">
        <v>137</v>
      </c>
      <c r="D51" s="58" t="s">
        <v>138</v>
      </c>
      <c r="E51" s="59" t="s">
        <v>90</v>
      </c>
      <c r="F51" s="60">
        <v>20000</v>
      </c>
      <c r="G51" s="59">
        <v>45231</v>
      </c>
    </row>
    <row r="52" spans="1:7" s="61" customFormat="1" ht="24" hidden="1" customHeight="1" x14ac:dyDescent="0.3">
      <c r="A52" s="58">
        <v>23</v>
      </c>
      <c r="B52" s="58" t="s">
        <v>142</v>
      </c>
      <c r="C52" s="58" t="s">
        <v>143</v>
      </c>
      <c r="D52" s="58" t="s">
        <v>144</v>
      </c>
      <c r="E52" s="59" t="s">
        <v>145</v>
      </c>
      <c r="F52" s="60">
        <v>52000</v>
      </c>
      <c r="G52" s="59">
        <v>44866</v>
      </c>
    </row>
    <row r="53" spans="1:7" s="61" customFormat="1" ht="24" hidden="1" customHeight="1" x14ac:dyDescent="0.3">
      <c r="A53" s="58">
        <v>23</v>
      </c>
      <c r="B53" s="65" t="s">
        <v>146</v>
      </c>
      <c r="C53" s="58" t="s">
        <v>143</v>
      </c>
      <c r="D53" s="58" t="s">
        <v>144</v>
      </c>
      <c r="E53" s="59" t="s">
        <v>147</v>
      </c>
      <c r="F53" s="60">
        <v>42250</v>
      </c>
      <c r="G53" s="59">
        <v>45047</v>
      </c>
    </row>
    <row r="54" spans="1:7" s="61" customFormat="1" ht="24" hidden="1" customHeight="1" x14ac:dyDescent="0.3">
      <c r="A54" s="58">
        <v>23</v>
      </c>
      <c r="B54" s="65" t="s">
        <v>148</v>
      </c>
      <c r="C54" s="58" t="s">
        <v>143</v>
      </c>
      <c r="D54" s="58" t="s">
        <v>144</v>
      </c>
      <c r="E54" s="59" t="s">
        <v>149</v>
      </c>
      <c r="F54" s="60">
        <v>25856.35</v>
      </c>
      <c r="G54" s="59">
        <v>45107</v>
      </c>
    </row>
    <row r="55" spans="1:7" s="61" customFormat="1" ht="24" hidden="1" customHeight="1" x14ac:dyDescent="0.3">
      <c r="A55" s="58">
        <v>23</v>
      </c>
      <c r="B55" s="65" t="s">
        <v>150</v>
      </c>
      <c r="C55" s="58" t="s">
        <v>143</v>
      </c>
      <c r="D55" s="58" t="s">
        <v>144</v>
      </c>
      <c r="E55" s="59" t="s">
        <v>151</v>
      </c>
      <c r="F55" s="60">
        <v>25856.35</v>
      </c>
      <c r="G55" s="59">
        <v>45107</v>
      </c>
    </row>
    <row r="56" spans="1:7" s="61" customFormat="1" ht="24" hidden="1" customHeight="1" x14ac:dyDescent="0.3">
      <c r="A56" s="58">
        <v>23</v>
      </c>
      <c r="B56" s="65" t="s">
        <v>339</v>
      </c>
      <c r="C56" s="58" t="s">
        <v>143</v>
      </c>
      <c r="D56" s="58" t="s">
        <v>144</v>
      </c>
      <c r="E56" s="59" t="s">
        <v>340</v>
      </c>
      <c r="F56" s="60">
        <v>24050</v>
      </c>
      <c r="G56" s="59">
        <v>45292</v>
      </c>
    </row>
    <row r="57" spans="1:7" s="61" customFormat="1" ht="24" hidden="1" customHeight="1" x14ac:dyDescent="0.3">
      <c r="A57" s="58">
        <v>26</v>
      </c>
      <c r="B57" s="58" t="s">
        <v>159</v>
      </c>
      <c r="C57" s="58" t="s">
        <v>160</v>
      </c>
      <c r="D57" s="58" t="s">
        <v>161</v>
      </c>
      <c r="E57" s="59" t="s">
        <v>162</v>
      </c>
      <c r="F57" s="60">
        <v>6800</v>
      </c>
      <c r="G57" s="59">
        <v>44880</v>
      </c>
    </row>
    <row r="58" spans="1:7" s="61" customFormat="1" ht="24" hidden="1" customHeight="1" x14ac:dyDescent="0.3">
      <c r="A58" s="58">
        <v>26</v>
      </c>
      <c r="B58" s="65" t="s">
        <v>163</v>
      </c>
      <c r="C58" s="58" t="s">
        <v>160</v>
      </c>
      <c r="D58" s="58" t="s">
        <v>161</v>
      </c>
      <c r="E58" s="59" t="s">
        <v>164</v>
      </c>
      <c r="F58" s="60">
        <v>6800</v>
      </c>
      <c r="G58" s="59">
        <v>45245</v>
      </c>
    </row>
    <row r="59" spans="1:7" s="61" customFormat="1" ht="24" hidden="1" customHeight="1" x14ac:dyDescent="0.3">
      <c r="A59" s="58">
        <v>27</v>
      </c>
      <c r="B59" s="65" t="s">
        <v>165</v>
      </c>
      <c r="C59" s="65" t="s">
        <v>166</v>
      </c>
      <c r="D59" s="65" t="s">
        <v>167</v>
      </c>
      <c r="E59" s="59" t="s">
        <v>113</v>
      </c>
      <c r="F59" s="60">
        <v>41842.5</v>
      </c>
      <c r="G59" s="59">
        <v>44894</v>
      </c>
    </row>
    <row r="60" spans="1:7" s="61" customFormat="1" ht="24" hidden="1" customHeight="1" x14ac:dyDescent="0.3">
      <c r="A60" s="58">
        <v>27</v>
      </c>
      <c r="B60" s="65" t="s">
        <v>168</v>
      </c>
      <c r="C60" s="65" t="s">
        <v>166</v>
      </c>
      <c r="D60" s="65" t="s">
        <v>167</v>
      </c>
      <c r="E60" s="59" t="s">
        <v>122</v>
      </c>
      <c r="F60" s="60">
        <v>57131.8</v>
      </c>
      <c r="G60" s="59">
        <v>45597</v>
      </c>
    </row>
    <row r="61" spans="1:7" s="61" customFormat="1" ht="24" hidden="1" customHeight="1" x14ac:dyDescent="0.3">
      <c r="A61" s="58">
        <v>30</v>
      </c>
      <c r="B61" s="65" t="s">
        <v>175</v>
      </c>
      <c r="C61" s="65" t="s">
        <v>176</v>
      </c>
      <c r="D61" s="71" t="s">
        <v>177</v>
      </c>
      <c r="E61" s="59" t="s">
        <v>178</v>
      </c>
      <c r="F61" s="60">
        <v>72000</v>
      </c>
      <c r="G61" s="59">
        <v>44915</v>
      </c>
    </row>
    <row r="62" spans="1:7" s="61" customFormat="1" ht="24" hidden="1" customHeight="1" x14ac:dyDescent="0.3">
      <c r="A62" s="58">
        <v>30</v>
      </c>
      <c r="B62" s="65" t="s">
        <v>179</v>
      </c>
      <c r="C62" s="65" t="s">
        <v>176</v>
      </c>
      <c r="D62" s="71" t="s">
        <v>177</v>
      </c>
      <c r="E62" s="59" t="s">
        <v>178</v>
      </c>
      <c r="F62" s="60">
        <v>37000</v>
      </c>
      <c r="G62" s="59">
        <v>45099</v>
      </c>
    </row>
    <row r="63" spans="1:7" s="61" customFormat="1" ht="24" hidden="1" customHeight="1" x14ac:dyDescent="0.3">
      <c r="A63" s="58">
        <v>30</v>
      </c>
      <c r="B63" s="65" t="s">
        <v>342</v>
      </c>
      <c r="C63" s="65" t="s">
        <v>176</v>
      </c>
      <c r="D63" s="71" t="s">
        <v>177</v>
      </c>
      <c r="E63" s="59" t="s">
        <v>343</v>
      </c>
      <c r="F63" s="60">
        <v>37000</v>
      </c>
      <c r="G63" s="59">
        <v>45295</v>
      </c>
    </row>
    <row r="64" spans="1:7" s="61" customFormat="1" ht="24" customHeight="1" x14ac:dyDescent="0.3">
      <c r="A64" s="58">
        <v>31</v>
      </c>
      <c r="B64" s="58" t="s">
        <v>180</v>
      </c>
      <c r="C64" s="58" t="s">
        <v>181</v>
      </c>
      <c r="D64" s="58" t="s">
        <v>182</v>
      </c>
      <c r="E64" s="59" t="s">
        <v>178</v>
      </c>
      <c r="F64" s="60">
        <v>11301</v>
      </c>
      <c r="G64" s="59">
        <v>44931</v>
      </c>
    </row>
    <row r="65" spans="1:7" s="61" customFormat="1" ht="24" hidden="1" customHeight="1" x14ac:dyDescent="0.3">
      <c r="A65" s="58">
        <v>31</v>
      </c>
      <c r="B65" s="65" t="s">
        <v>183</v>
      </c>
      <c r="C65" s="58" t="s">
        <v>181</v>
      </c>
      <c r="D65" s="58" t="s">
        <v>182</v>
      </c>
      <c r="E65" s="59" t="s">
        <v>178</v>
      </c>
      <c r="F65" s="60">
        <v>13695.2</v>
      </c>
      <c r="G65" s="59">
        <v>45035</v>
      </c>
    </row>
    <row r="66" spans="1:7" s="46" customFormat="1" ht="24" customHeight="1" x14ac:dyDescent="0.3">
      <c r="A66" s="23">
        <v>31</v>
      </c>
      <c r="B66" s="24" t="s">
        <v>386</v>
      </c>
      <c r="C66" s="23" t="s">
        <v>181</v>
      </c>
      <c r="D66" s="23" t="s">
        <v>182</v>
      </c>
      <c r="E66" s="25" t="s">
        <v>343</v>
      </c>
      <c r="F66" s="45">
        <v>13695.2</v>
      </c>
      <c r="G66" s="25" t="s">
        <v>380</v>
      </c>
    </row>
    <row r="67" spans="1:7" s="61" customFormat="1" ht="24" hidden="1" customHeight="1" x14ac:dyDescent="0.3">
      <c r="A67" s="58">
        <v>33</v>
      </c>
      <c r="B67" s="58" t="s">
        <v>71</v>
      </c>
      <c r="C67" s="58" t="s">
        <v>72</v>
      </c>
      <c r="D67" s="65" t="s">
        <v>189</v>
      </c>
      <c r="E67" s="59" t="s">
        <v>345</v>
      </c>
      <c r="F67" s="60">
        <v>10598.4</v>
      </c>
      <c r="G67" s="59">
        <v>45200</v>
      </c>
    </row>
    <row r="68" spans="1:7" s="61" customFormat="1" ht="24" hidden="1" customHeight="1" x14ac:dyDescent="0.3">
      <c r="A68" s="58">
        <v>33</v>
      </c>
      <c r="B68" s="58" t="s">
        <v>344</v>
      </c>
      <c r="C68" s="58" t="s">
        <v>72</v>
      </c>
      <c r="D68" s="65" t="s">
        <v>189</v>
      </c>
      <c r="E68" s="59" t="s">
        <v>345</v>
      </c>
      <c r="F68" s="60">
        <v>6400</v>
      </c>
      <c r="G68" s="59">
        <v>45344</v>
      </c>
    </row>
    <row r="69" spans="1:7" s="61" customFormat="1" ht="24" customHeight="1" x14ac:dyDescent="0.3">
      <c r="A69" s="58">
        <v>34</v>
      </c>
      <c r="B69" s="58" t="s">
        <v>190</v>
      </c>
      <c r="C69" s="58" t="s">
        <v>191</v>
      </c>
      <c r="D69" s="61" t="s">
        <v>192</v>
      </c>
      <c r="E69" s="59" t="s">
        <v>193</v>
      </c>
      <c r="F69" s="60">
        <v>6000</v>
      </c>
      <c r="G69" s="59">
        <v>44993</v>
      </c>
    </row>
    <row r="70" spans="1:7" s="61" customFormat="1" ht="24" hidden="1" customHeight="1" x14ac:dyDescent="0.3">
      <c r="A70" s="58">
        <v>34</v>
      </c>
      <c r="B70" s="58" t="s">
        <v>346</v>
      </c>
      <c r="C70" s="58" t="s">
        <v>191</v>
      </c>
      <c r="D70" s="61" t="s">
        <v>192</v>
      </c>
      <c r="E70" s="59" t="s">
        <v>193</v>
      </c>
      <c r="F70" s="60">
        <v>5400</v>
      </c>
      <c r="G70" s="59">
        <v>45292</v>
      </c>
    </row>
    <row r="71" spans="1:7" s="46" customFormat="1" ht="24" customHeight="1" x14ac:dyDescent="0.3">
      <c r="A71" s="23">
        <v>34</v>
      </c>
      <c r="B71" s="23" t="s">
        <v>387</v>
      </c>
      <c r="C71" s="23" t="s">
        <v>191</v>
      </c>
      <c r="D71" s="30" t="s">
        <v>192</v>
      </c>
      <c r="E71" s="25" t="s">
        <v>388</v>
      </c>
      <c r="F71" s="45">
        <v>5400</v>
      </c>
      <c r="G71" s="25" t="s">
        <v>385</v>
      </c>
    </row>
    <row r="72" spans="1:7" s="61" customFormat="1" ht="24" hidden="1" customHeight="1" x14ac:dyDescent="0.3">
      <c r="A72" s="58">
        <v>35</v>
      </c>
      <c r="B72" s="58" t="s">
        <v>194</v>
      </c>
      <c r="C72" s="58" t="s">
        <v>191</v>
      </c>
      <c r="D72" s="58" t="s">
        <v>195</v>
      </c>
      <c r="E72" s="59" t="s">
        <v>196</v>
      </c>
      <c r="F72" s="60">
        <v>7000</v>
      </c>
      <c r="G72" s="59">
        <v>44972</v>
      </c>
    </row>
    <row r="73" spans="1:7" s="61" customFormat="1" ht="24" hidden="1" customHeight="1" x14ac:dyDescent="0.3">
      <c r="A73" s="58">
        <v>35</v>
      </c>
      <c r="B73" s="58" t="s">
        <v>12</v>
      </c>
      <c r="C73" s="58" t="s">
        <v>191</v>
      </c>
      <c r="D73" s="58" t="s">
        <v>195</v>
      </c>
      <c r="E73" s="59" t="s">
        <v>196</v>
      </c>
      <c r="F73" s="60">
        <v>6300</v>
      </c>
      <c r="G73" s="59">
        <v>45149</v>
      </c>
    </row>
    <row r="74" spans="1:7" s="61" customFormat="1" ht="24" hidden="1" customHeight="1" x14ac:dyDescent="0.3">
      <c r="A74" s="58">
        <v>35</v>
      </c>
      <c r="B74" s="58" t="s">
        <v>14</v>
      </c>
      <c r="C74" s="58" t="s">
        <v>191</v>
      </c>
      <c r="D74" s="58" t="s">
        <v>195</v>
      </c>
      <c r="E74" s="59" t="s">
        <v>389</v>
      </c>
      <c r="F74" s="60">
        <v>6300</v>
      </c>
      <c r="G74" s="59">
        <v>45337</v>
      </c>
    </row>
    <row r="75" spans="1:7" s="61" customFormat="1" ht="24" customHeight="1" x14ac:dyDescent="0.3">
      <c r="A75" s="58">
        <v>36</v>
      </c>
      <c r="B75" s="58" t="s">
        <v>197</v>
      </c>
      <c r="C75" s="58" t="s">
        <v>198</v>
      </c>
      <c r="D75" s="58" t="s">
        <v>317</v>
      </c>
      <c r="E75" s="59" t="s">
        <v>375</v>
      </c>
      <c r="F75" s="60">
        <v>32481.21</v>
      </c>
      <c r="G75" s="59">
        <v>44958</v>
      </c>
    </row>
    <row r="76" spans="1:7" s="61" customFormat="1" ht="24" hidden="1" customHeight="1" x14ac:dyDescent="0.3">
      <c r="A76" s="58">
        <v>37</v>
      </c>
      <c r="B76" s="58" t="s">
        <v>199</v>
      </c>
      <c r="C76" s="58" t="s">
        <v>198</v>
      </c>
      <c r="D76" s="58" t="s">
        <v>317</v>
      </c>
      <c r="E76" s="59" t="s">
        <v>375</v>
      </c>
      <c r="F76" s="60">
        <v>40601.51</v>
      </c>
      <c r="G76" s="59">
        <v>44966</v>
      </c>
    </row>
    <row r="77" spans="1:7" s="61" customFormat="1" ht="24" hidden="1" customHeight="1" x14ac:dyDescent="0.3">
      <c r="A77" s="58">
        <v>37</v>
      </c>
      <c r="B77" s="58" t="s">
        <v>200</v>
      </c>
      <c r="C77" s="58" t="s">
        <v>198</v>
      </c>
      <c r="D77" s="58" t="s">
        <v>317</v>
      </c>
      <c r="E77" s="59" t="s">
        <v>375</v>
      </c>
      <c r="F77" s="60">
        <v>40601.51</v>
      </c>
      <c r="G77" s="59">
        <v>45010</v>
      </c>
    </row>
    <row r="78" spans="1:7" s="61" customFormat="1" ht="24" hidden="1" customHeight="1" x14ac:dyDescent="0.3">
      <c r="A78" s="58">
        <v>37</v>
      </c>
      <c r="B78" s="58" t="s">
        <v>201</v>
      </c>
      <c r="C78" s="58" t="s">
        <v>198</v>
      </c>
      <c r="D78" s="58" t="s">
        <v>317</v>
      </c>
      <c r="E78" s="59" t="s">
        <v>376</v>
      </c>
      <c r="F78" s="60">
        <v>40601.51</v>
      </c>
      <c r="G78" s="59">
        <v>45275</v>
      </c>
    </row>
    <row r="79" spans="1:7" s="46" customFormat="1" ht="24" customHeight="1" x14ac:dyDescent="0.3">
      <c r="A79" s="23">
        <v>37</v>
      </c>
      <c r="B79" s="23" t="s">
        <v>391</v>
      </c>
      <c r="C79" s="23" t="s">
        <v>198</v>
      </c>
      <c r="D79" s="23" t="s">
        <v>317</v>
      </c>
      <c r="E79" s="25" t="s">
        <v>359</v>
      </c>
      <c r="F79" s="45">
        <v>40601.51</v>
      </c>
      <c r="G79" s="25" t="s">
        <v>385</v>
      </c>
    </row>
    <row r="80" spans="1:7" s="46" customFormat="1" ht="24" customHeight="1" x14ac:dyDescent="0.3">
      <c r="A80" s="23">
        <v>38</v>
      </c>
      <c r="B80" s="23" t="s">
        <v>202</v>
      </c>
      <c r="C80" s="31" t="s">
        <v>203</v>
      </c>
      <c r="D80" s="23" t="s">
        <v>204</v>
      </c>
      <c r="E80" s="25" t="s">
        <v>205</v>
      </c>
      <c r="F80" s="45">
        <v>4105</v>
      </c>
      <c r="G80" s="25">
        <v>45063</v>
      </c>
    </row>
    <row r="81" spans="1:7" s="61" customFormat="1" ht="24" customHeight="1" x14ac:dyDescent="0.3">
      <c r="A81" s="58">
        <v>39</v>
      </c>
      <c r="B81" s="58" t="s">
        <v>206</v>
      </c>
      <c r="C81" s="58" t="s">
        <v>207</v>
      </c>
      <c r="D81" s="58" t="s">
        <v>208</v>
      </c>
      <c r="E81" s="59" t="s">
        <v>209</v>
      </c>
      <c r="F81" s="60">
        <v>3750</v>
      </c>
      <c r="G81" s="59">
        <v>44991</v>
      </c>
    </row>
    <row r="82" spans="1:7" s="30" customFormat="1" ht="24" customHeight="1" x14ac:dyDescent="0.3">
      <c r="A82" s="32">
        <v>39</v>
      </c>
      <c r="B82" s="32" t="s">
        <v>210</v>
      </c>
      <c r="C82" s="32" t="s">
        <v>207</v>
      </c>
      <c r="D82" s="32" t="s">
        <v>208</v>
      </c>
      <c r="E82" s="33" t="s">
        <v>211</v>
      </c>
      <c r="F82" s="48">
        <v>3750</v>
      </c>
      <c r="G82" s="33">
        <v>45184</v>
      </c>
    </row>
    <row r="83" spans="1:7" s="61" customFormat="1" ht="24" customHeight="1" x14ac:dyDescent="0.3">
      <c r="A83" s="58">
        <v>44</v>
      </c>
      <c r="B83" s="58" t="s">
        <v>324</v>
      </c>
      <c r="C83" s="58" t="s">
        <v>225</v>
      </c>
      <c r="D83" s="58" t="s">
        <v>226</v>
      </c>
      <c r="E83" s="59" t="s">
        <v>227</v>
      </c>
      <c r="F83" s="60">
        <v>5728.32</v>
      </c>
      <c r="G83" s="59">
        <v>45044</v>
      </c>
    </row>
    <row r="84" spans="1:7" s="61" customFormat="1" ht="24" hidden="1" customHeight="1" x14ac:dyDescent="0.3">
      <c r="A84" s="58">
        <v>44</v>
      </c>
      <c r="B84" s="58" t="s">
        <v>228</v>
      </c>
      <c r="C84" s="58" t="s">
        <v>225</v>
      </c>
      <c r="D84" s="58" t="s">
        <v>226</v>
      </c>
      <c r="E84" s="59" t="s">
        <v>227</v>
      </c>
      <c r="F84" s="60">
        <v>5922.12</v>
      </c>
      <c r="G84" s="59">
        <v>45069</v>
      </c>
    </row>
    <row r="85" spans="1:7" s="49" customFormat="1" ht="24" customHeight="1" x14ac:dyDescent="0.3">
      <c r="A85" s="23">
        <v>44</v>
      </c>
      <c r="B85" s="23" t="s">
        <v>229</v>
      </c>
      <c r="C85" s="23" t="s">
        <v>225</v>
      </c>
      <c r="D85" s="23" t="s">
        <v>226</v>
      </c>
      <c r="E85" s="25" t="s">
        <v>227</v>
      </c>
      <c r="F85" s="45">
        <v>37916.400000000001</v>
      </c>
      <c r="G85" s="25">
        <v>45044</v>
      </c>
    </row>
    <row r="86" spans="1:7" s="61" customFormat="1" ht="24" customHeight="1" x14ac:dyDescent="0.3">
      <c r="A86" s="58">
        <v>45</v>
      </c>
      <c r="B86" s="58" t="s">
        <v>230</v>
      </c>
      <c r="C86" s="64" t="s">
        <v>36</v>
      </c>
      <c r="D86" s="58" t="s">
        <v>231</v>
      </c>
      <c r="E86" s="59" t="s">
        <v>232</v>
      </c>
      <c r="F86" s="60">
        <v>1223756.1000000001</v>
      </c>
      <c r="G86" s="59">
        <v>45078</v>
      </c>
    </row>
    <row r="87" spans="1:7" s="61" customFormat="1" ht="24" hidden="1" customHeight="1" x14ac:dyDescent="0.3">
      <c r="A87" s="58">
        <v>45</v>
      </c>
      <c r="B87" s="58" t="s">
        <v>233</v>
      </c>
      <c r="C87" s="64" t="s">
        <v>36</v>
      </c>
      <c r="D87" s="58" t="s">
        <v>231</v>
      </c>
      <c r="E87" s="59" t="s">
        <v>234</v>
      </c>
      <c r="F87" s="60">
        <v>1101380.49</v>
      </c>
      <c r="G87" s="59">
        <v>45149</v>
      </c>
    </row>
    <row r="88" spans="1:7" s="61" customFormat="1" ht="24" hidden="1" customHeight="1" x14ac:dyDescent="0.3">
      <c r="A88" s="58">
        <v>45</v>
      </c>
      <c r="B88" s="58" t="s">
        <v>235</v>
      </c>
      <c r="C88" s="64" t="s">
        <v>36</v>
      </c>
      <c r="D88" s="58" t="s">
        <v>231</v>
      </c>
      <c r="E88" s="59" t="s">
        <v>236</v>
      </c>
      <c r="F88" s="60">
        <v>1341126.96</v>
      </c>
      <c r="G88" s="59">
        <v>45241</v>
      </c>
    </row>
    <row r="89" spans="1:7" s="61" customFormat="1" ht="24" hidden="1" customHeight="1" x14ac:dyDescent="0.3">
      <c r="A89" s="58">
        <v>45</v>
      </c>
      <c r="B89" s="58" t="s">
        <v>328</v>
      </c>
      <c r="C89" s="64" t="s">
        <v>36</v>
      </c>
      <c r="D89" s="58" t="s">
        <v>231</v>
      </c>
      <c r="E89" s="59" t="s">
        <v>236</v>
      </c>
      <c r="F89" s="60">
        <v>1398713.77</v>
      </c>
      <c r="G89" s="59">
        <v>45241</v>
      </c>
    </row>
    <row r="90" spans="1:7" s="46" customFormat="1" ht="24" customHeight="1" x14ac:dyDescent="0.3">
      <c r="A90" s="23">
        <v>45</v>
      </c>
      <c r="B90" s="23" t="s">
        <v>392</v>
      </c>
      <c r="C90" s="31" t="s">
        <v>36</v>
      </c>
      <c r="D90" s="23" t="s">
        <v>231</v>
      </c>
      <c r="E90" s="25" t="s">
        <v>393</v>
      </c>
      <c r="F90" s="45">
        <v>1398713.77</v>
      </c>
      <c r="G90" s="25" t="s">
        <v>385</v>
      </c>
    </row>
    <row r="91" spans="1:7" s="61" customFormat="1" ht="24" hidden="1" customHeight="1" x14ac:dyDescent="0.3">
      <c r="A91" s="58">
        <v>46</v>
      </c>
      <c r="B91" s="64" t="s">
        <v>237</v>
      </c>
      <c r="C91" s="64" t="s">
        <v>238</v>
      </c>
      <c r="D91" s="58" t="s">
        <v>318</v>
      </c>
      <c r="E91" s="59" t="s">
        <v>239</v>
      </c>
      <c r="F91" s="60">
        <v>965</v>
      </c>
      <c r="G91" s="59">
        <v>45071</v>
      </c>
    </row>
    <row r="92" spans="1:7" s="61" customFormat="1" ht="24" hidden="1" customHeight="1" x14ac:dyDescent="0.3">
      <c r="A92" s="58">
        <v>46</v>
      </c>
      <c r="B92" s="64" t="s">
        <v>381</v>
      </c>
      <c r="C92" s="64" t="s">
        <v>238</v>
      </c>
      <c r="D92" s="58" t="s">
        <v>318</v>
      </c>
      <c r="E92" s="59" t="s">
        <v>382</v>
      </c>
      <c r="F92" s="60">
        <v>965</v>
      </c>
      <c r="G92" s="59">
        <v>45386</v>
      </c>
    </row>
    <row r="93" spans="1:7" s="46" customFormat="1" ht="24" customHeight="1" x14ac:dyDescent="0.3">
      <c r="A93" s="23">
        <v>47</v>
      </c>
      <c r="B93" s="31" t="s">
        <v>240</v>
      </c>
      <c r="C93" s="31" t="s">
        <v>241</v>
      </c>
      <c r="D93" s="23" t="s">
        <v>242</v>
      </c>
      <c r="E93" s="25" t="s">
        <v>243</v>
      </c>
      <c r="F93" s="45">
        <v>416.66</v>
      </c>
      <c r="G93" s="25">
        <v>45097</v>
      </c>
    </row>
    <row r="94" spans="1:7" s="61" customFormat="1" ht="24" hidden="1" customHeight="1" x14ac:dyDescent="0.3">
      <c r="A94" s="58">
        <v>49</v>
      </c>
      <c r="B94" s="64" t="s">
        <v>248</v>
      </c>
      <c r="C94" s="64" t="s">
        <v>249</v>
      </c>
      <c r="D94" s="65" t="s">
        <v>186</v>
      </c>
      <c r="E94" s="59" t="s">
        <v>250</v>
      </c>
      <c r="F94" s="60">
        <v>67450</v>
      </c>
      <c r="G94" s="59">
        <v>45279</v>
      </c>
    </row>
    <row r="95" spans="1:7" s="61" customFormat="1" ht="24" hidden="1" customHeight="1" x14ac:dyDescent="0.3">
      <c r="A95" s="58">
        <v>50</v>
      </c>
      <c r="B95" s="64" t="s">
        <v>251</v>
      </c>
      <c r="C95" s="64" t="s">
        <v>252</v>
      </c>
      <c r="D95" s="58" t="s">
        <v>253</v>
      </c>
      <c r="E95" s="59" t="s">
        <v>254</v>
      </c>
      <c r="F95" s="60">
        <v>10000</v>
      </c>
      <c r="G95" s="59">
        <v>45153</v>
      </c>
    </row>
    <row r="96" spans="1:7" s="61" customFormat="1" ht="24" hidden="1" customHeight="1" x14ac:dyDescent="0.3">
      <c r="A96" s="58">
        <v>50</v>
      </c>
      <c r="B96" s="64" t="s">
        <v>255</v>
      </c>
      <c r="C96" s="64" t="s">
        <v>252</v>
      </c>
      <c r="D96" s="58" t="s">
        <v>253</v>
      </c>
      <c r="E96" s="59" t="s">
        <v>256</v>
      </c>
      <c r="F96" s="60">
        <v>10000</v>
      </c>
      <c r="G96" s="59">
        <v>45241</v>
      </c>
    </row>
    <row r="97" spans="1:11" s="61" customFormat="1" ht="24" hidden="1" customHeight="1" x14ac:dyDescent="0.3">
      <c r="A97" s="58">
        <v>50</v>
      </c>
      <c r="B97" s="64" t="s">
        <v>347</v>
      </c>
      <c r="C97" s="64" t="s">
        <v>252</v>
      </c>
      <c r="D97" s="58" t="s">
        <v>253</v>
      </c>
      <c r="E97" s="59" t="s">
        <v>256</v>
      </c>
      <c r="F97" s="60">
        <v>17500</v>
      </c>
      <c r="G97" s="59">
        <v>45393</v>
      </c>
    </row>
    <row r="98" spans="1:11" s="61" customFormat="1" ht="24" hidden="1" customHeight="1" x14ac:dyDescent="0.3">
      <c r="A98" s="58">
        <v>54</v>
      </c>
      <c r="B98" s="64" t="s">
        <v>261</v>
      </c>
      <c r="C98" s="64" t="s">
        <v>262</v>
      </c>
      <c r="D98" s="58" t="s">
        <v>263</v>
      </c>
      <c r="E98" s="59" t="s">
        <v>260</v>
      </c>
      <c r="F98" s="60">
        <v>17534.16</v>
      </c>
      <c r="G98" s="59">
        <v>45236</v>
      </c>
    </row>
    <row r="99" spans="1:11" s="61" customFormat="1" ht="24" hidden="1" customHeight="1" x14ac:dyDescent="0.3">
      <c r="A99" s="58">
        <v>55</v>
      </c>
      <c r="B99" s="64" t="s">
        <v>264</v>
      </c>
      <c r="C99" s="64" t="s">
        <v>265</v>
      </c>
      <c r="D99" s="58" t="s">
        <v>319</v>
      </c>
      <c r="E99" s="59" t="s">
        <v>266</v>
      </c>
      <c r="F99" s="66">
        <v>2087</v>
      </c>
      <c r="G99" s="59">
        <v>45231</v>
      </c>
    </row>
    <row r="100" spans="1:11" s="61" customFormat="1" ht="24" hidden="1" customHeight="1" x14ac:dyDescent="0.3">
      <c r="A100" s="58">
        <v>56</v>
      </c>
      <c r="B100" s="67" t="s">
        <v>267</v>
      </c>
      <c r="C100" s="67" t="s">
        <v>268</v>
      </c>
      <c r="D100" s="68" t="s">
        <v>269</v>
      </c>
      <c r="E100" s="69" t="s">
        <v>270</v>
      </c>
      <c r="F100" s="70">
        <v>3000</v>
      </c>
      <c r="G100" s="69">
        <v>45252</v>
      </c>
    </row>
    <row r="101" spans="1:11" s="61" customFormat="1" ht="24" hidden="1" customHeight="1" x14ac:dyDescent="0.3">
      <c r="A101" s="58">
        <v>57</v>
      </c>
      <c r="B101" s="58" t="s">
        <v>271</v>
      </c>
      <c r="C101" s="58" t="s">
        <v>272</v>
      </c>
      <c r="D101" s="58" t="s">
        <v>273</v>
      </c>
      <c r="E101" s="59" t="s">
        <v>274</v>
      </c>
      <c r="F101" s="60">
        <v>1350</v>
      </c>
      <c r="G101" s="59">
        <v>45212</v>
      </c>
      <c r="I101" s="62"/>
      <c r="J101" s="62"/>
      <c r="K101" s="63"/>
    </row>
    <row r="102" spans="1:11" s="61" customFormat="1" ht="24" customHeight="1" x14ac:dyDescent="0.3">
      <c r="A102" s="58">
        <v>58</v>
      </c>
      <c r="B102" s="58" t="s">
        <v>275</v>
      </c>
      <c r="C102" s="58" t="s">
        <v>276</v>
      </c>
      <c r="D102" s="58" t="s">
        <v>277</v>
      </c>
      <c r="E102" s="59" t="s">
        <v>29</v>
      </c>
      <c r="F102" s="60">
        <v>7064.32</v>
      </c>
      <c r="G102" s="59">
        <v>44712</v>
      </c>
      <c r="I102" s="62"/>
      <c r="J102" s="62"/>
      <c r="K102" s="63"/>
    </row>
    <row r="103" spans="1:11" s="61" customFormat="1" ht="24" hidden="1" customHeight="1" x14ac:dyDescent="0.3">
      <c r="A103" s="58">
        <v>58</v>
      </c>
      <c r="B103" s="58" t="s">
        <v>278</v>
      </c>
      <c r="C103" s="58" t="s">
        <v>276</v>
      </c>
      <c r="D103" s="58" t="s">
        <v>279</v>
      </c>
      <c r="E103" s="59" t="s">
        <v>348</v>
      </c>
      <c r="F103" s="60">
        <v>7342.36</v>
      </c>
      <c r="G103" s="59">
        <v>45078</v>
      </c>
      <c r="I103" s="62"/>
      <c r="J103" s="62"/>
      <c r="K103" s="63"/>
    </row>
    <row r="104" spans="1:11" s="46" customFormat="1" ht="24" customHeight="1" x14ac:dyDescent="0.3">
      <c r="A104" s="23">
        <v>58</v>
      </c>
      <c r="B104" s="23" t="s">
        <v>290</v>
      </c>
      <c r="C104" s="23" t="s">
        <v>276</v>
      </c>
      <c r="D104" s="23" t="s">
        <v>279</v>
      </c>
      <c r="E104" s="25" t="s">
        <v>393</v>
      </c>
      <c r="F104" s="45">
        <v>7625.77</v>
      </c>
      <c r="G104" s="25" t="s">
        <v>394</v>
      </c>
      <c r="I104" s="54"/>
      <c r="J104" s="54"/>
      <c r="K104" s="55"/>
    </row>
    <row r="105" spans="1:11" s="61" customFormat="1" ht="24" customHeight="1" x14ac:dyDescent="0.3">
      <c r="A105" s="58">
        <v>59</v>
      </c>
      <c r="B105" s="58" t="s">
        <v>280</v>
      </c>
      <c r="C105" s="58" t="s">
        <v>281</v>
      </c>
      <c r="D105" s="58" t="s">
        <v>282</v>
      </c>
      <c r="E105" s="59" t="s">
        <v>283</v>
      </c>
      <c r="F105" s="60">
        <v>4500</v>
      </c>
      <c r="G105" s="59">
        <v>45122</v>
      </c>
      <c r="I105" s="62"/>
      <c r="J105" s="62"/>
      <c r="K105" s="63"/>
    </row>
    <row r="106" spans="1:11" s="30" customFormat="1" ht="24" customHeight="1" x14ac:dyDescent="0.3">
      <c r="A106" s="32">
        <v>59</v>
      </c>
      <c r="B106" s="32" t="s">
        <v>278</v>
      </c>
      <c r="C106" s="32" t="s">
        <v>281</v>
      </c>
      <c r="D106" s="32" t="s">
        <v>282</v>
      </c>
      <c r="E106" s="33" t="s">
        <v>284</v>
      </c>
      <c r="F106" s="48">
        <v>4500</v>
      </c>
      <c r="G106" s="33">
        <v>45145</v>
      </c>
      <c r="I106" s="72"/>
      <c r="J106" s="72"/>
      <c r="K106" s="73"/>
    </row>
    <row r="107" spans="1:11" s="61" customFormat="1" ht="24" customHeight="1" x14ac:dyDescent="0.3">
      <c r="A107" s="58">
        <v>60</v>
      </c>
      <c r="B107" s="58" t="s">
        <v>285</v>
      </c>
      <c r="C107" s="58" t="s">
        <v>286</v>
      </c>
      <c r="D107" s="58" t="s">
        <v>320</v>
      </c>
      <c r="E107" s="59" t="s">
        <v>18</v>
      </c>
      <c r="F107" s="60">
        <v>3100</v>
      </c>
      <c r="G107" s="59">
        <v>44722</v>
      </c>
      <c r="I107" s="62"/>
      <c r="J107" s="62"/>
      <c r="K107" s="63"/>
    </row>
    <row r="108" spans="1:11" s="46" customFormat="1" ht="24" customHeight="1" x14ac:dyDescent="0.3">
      <c r="A108" s="23">
        <v>60</v>
      </c>
      <c r="B108" s="23" t="s">
        <v>278</v>
      </c>
      <c r="C108" s="23" t="s">
        <v>286</v>
      </c>
      <c r="D108" s="23" t="s">
        <v>320</v>
      </c>
      <c r="E108" s="25" t="s">
        <v>31</v>
      </c>
      <c r="F108" s="45">
        <v>3100</v>
      </c>
      <c r="G108" s="25">
        <v>45091</v>
      </c>
      <c r="I108" s="54"/>
      <c r="J108" s="54"/>
      <c r="K108" s="55"/>
    </row>
    <row r="109" spans="1:11" s="61" customFormat="1" ht="24" customHeight="1" x14ac:dyDescent="0.3">
      <c r="A109" s="58">
        <v>61</v>
      </c>
      <c r="B109" s="58" t="s">
        <v>287</v>
      </c>
      <c r="C109" s="58" t="s">
        <v>288</v>
      </c>
      <c r="D109" s="58" t="s">
        <v>321</v>
      </c>
      <c r="E109" s="59" t="s">
        <v>289</v>
      </c>
      <c r="F109" s="60">
        <v>1800</v>
      </c>
      <c r="G109" s="59">
        <v>44739</v>
      </c>
      <c r="I109" s="62"/>
      <c r="J109" s="62"/>
      <c r="K109" s="63"/>
    </row>
    <row r="110" spans="1:11" s="61" customFormat="1" ht="24" hidden="1" customHeight="1" x14ac:dyDescent="0.3">
      <c r="A110" s="58">
        <v>61</v>
      </c>
      <c r="B110" s="58" t="s">
        <v>278</v>
      </c>
      <c r="C110" s="58" t="s">
        <v>288</v>
      </c>
      <c r="D110" s="58" t="s">
        <v>321</v>
      </c>
      <c r="E110" s="59" t="s">
        <v>289</v>
      </c>
      <c r="F110" s="60">
        <v>1750</v>
      </c>
      <c r="G110" s="59">
        <v>45124</v>
      </c>
      <c r="I110" s="62"/>
      <c r="J110" s="62"/>
      <c r="K110" s="63"/>
    </row>
    <row r="111" spans="1:11" s="46" customFormat="1" ht="24" customHeight="1" x14ac:dyDescent="0.3">
      <c r="A111" s="23">
        <v>61</v>
      </c>
      <c r="B111" s="23" t="s">
        <v>290</v>
      </c>
      <c r="C111" s="23" t="s">
        <v>288</v>
      </c>
      <c r="D111" s="23" t="s">
        <v>321</v>
      </c>
      <c r="E111" s="25" t="s">
        <v>289</v>
      </c>
      <c r="F111" s="45">
        <v>1750</v>
      </c>
      <c r="G111" s="25">
        <v>45163</v>
      </c>
      <c r="I111" s="54"/>
      <c r="J111" s="54"/>
      <c r="K111" s="55"/>
    </row>
    <row r="112" spans="1:11" s="61" customFormat="1" ht="24" customHeight="1" x14ac:dyDescent="0.3">
      <c r="A112" s="58">
        <v>62</v>
      </c>
      <c r="B112" s="58" t="s">
        <v>291</v>
      </c>
      <c r="C112" s="58" t="s">
        <v>292</v>
      </c>
      <c r="D112" s="58" t="s">
        <v>293</v>
      </c>
      <c r="E112" s="59" t="s">
        <v>294</v>
      </c>
      <c r="F112" s="60">
        <v>10813.88</v>
      </c>
      <c r="G112" s="59">
        <v>44761</v>
      </c>
      <c r="I112" s="62"/>
      <c r="J112" s="62"/>
      <c r="K112" s="63"/>
    </row>
    <row r="113" spans="1:11" s="30" customFormat="1" ht="24" customHeight="1" x14ac:dyDescent="0.3">
      <c r="A113" s="32">
        <v>62</v>
      </c>
      <c r="B113" s="32" t="s">
        <v>278</v>
      </c>
      <c r="C113" s="32" t="s">
        <v>292</v>
      </c>
      <c r="D113" s="32" t="s">
        <v>293</v>
      </c>
      <c r="E113" s="33" t="s">
        <v>295</v>
      </c>
      <c r="F113" s="48">
        <v>10813.88</v>
      </c>
      <c r="G113" s="33">
        <v>45126</v>
      </c>
      <c r="I113" s="72"/>
      <c r="J113" s="72"/>
      <c r="K113" s="73"/>
    </row>
    <row r="114" spans="1:11" s="61" customFormat="1" ht="24" customHeight="1" x14ac:dyDescent="0.3">
      <c r="A114" s="58">
        <v>63</v>
      </c>
      <c r="B114" s="58" t="s">
        <v>325</v>
      </c>
      <c r="C114" s="58" t="s">
        <v>296</v>
      </c>
      <c r="D114" s="58" t="s">
        <v>297</v>
      </c>
      <c r="E114" s="59" t="s">
        <v>298</v>
      </c>
      <c r="F114" s="60">
        <v>12640</v>
      </c>
      <c r="G114" s="59">
        <v>44743</v>
      </c>
      <c r="I114" s="62"/>
      <c r="J114" s="62"/>
      <c r="K114" s="63"/>
    </row>
    <row r="115" spans="1:11" s="61" customFormat="1" ht="24" hidden="1" customHeight="1" x14ac:dyDescent="0.3">
      <c r="A115" s="58">
        <v>63</v>
      </c>
      <c r="B115" s="58" t="s">
        <v>278</v>
      </c>
      <c r="C115" s="58" t="s">
        <v>296</v>
      </c>
      <c r="D115" s="58" t="s">
        <v>297</v>
      </c>
      <c r="E115" s="59" t="s">
        <v>299</v>
      </c>
      <c r="F115" s="60">
        <v>12640</v>
      </c>
      <c r="G115" s="59">
        <v>45112</v>
      </c>
      <c r="I115" s="62"/>
      <c r="J115" s="62"/>
      <c r="K115" s="63"/>
    </row>
    <row r="116" spans="1:11" s="46" customFormat="1" ht="24" customHeight="1" x14ac:dyDescent="0.3">
      <c r="A116" s="23">
        <v>63</v>
      </c>
      <c r="B116" s="23" t="s">
        <v>290</v>
      </c>
      <c r="C116" s="23" t="s">
        <v>296</v>
      </c>
      <c r="D116" s="23" t="s">
        <v>297</v>
      </c>
      <c r="E116" s="25" t="s">
        <v>299</v>
      </c>
      <c r="F116" s="45">
        <v>12640</v>
      </c>
      <c r="G116" s="25" t="s">
        <v>378</v>
      </c>
      <c r="I116" s="54"/>
      <c r="J116" s="54"/>
      <c r="K116" s="55"/>
    </row>
    <row r="117" spans="1:11" s="61" customFormat="1" ht="24" hidden="1" customHeight="1" x14ac:dyDescent="0.3">
      <c r="A117" s="58">
        <v>64</v>
      </c>
      <c r="B117" s="58" t="s">
        <v>349</v>
      </c>
      <c r="C117" s="58" t="s">
        <v>350</v>
      </c>
      <c r="D117" s="58" t="s">
        <v>356</v>
      </c>
      <c r="E117" s="59" t="s">
        <v>122</v>
      </c>
      <c r="F117" s="60">
        <v>3150</v>
      </c>
      <c r="G117" s="59">
        <v>45261</v>
      </c>
      <c r="I117" s="62"/>
      <c r="J117" s="62"/>
      <c r="K117" s="63"/>
    </row>
    <row r="118" spans="1:11" s="30" customFormat="1" ht="24" customHeight="1" x14ac:dyDescent="0.3">
      <c r="A118" s="32">
        <v>65</v>
      </c>
      <c r="B118" s="32" t="s">
        <v>351</v>
      </c>
      <c r="C118" s="32" t="s">
        <v>352</v>
      </c>
      <c r="D118" s="32" t="s">
        <v>357</v>
      </c>
      <c r="E118" s="33" t="s">
        <v>372</v>
      </c>
      <c r="F118" s="48">
        <v>69500</v>
      </c>
      <c r="G118" s="33">
        <v>45307</v>
      </c>
      <c r="I118" s="72"/>
      <c r="J118" s="72"/>
      <c r="K118" s="73"/>
    </row>
    <row r="119" spans="1:11" s="61" customFormat="1" ht="24" hidden="1" customHeight="1" x14ac:dyDescent="0.3">
      <c r="A119" s="58">
        <v>66</v>
      </c>
      <c r="B119" s="58" t="s">
        <v>354</v>
      </c>
      <c r="C119" s="58" t="s">
        <v>355</v>
      </c>
      <c r="D119" s="58" t="s">
        <v>358</v>
      </c>
      <c r="E119" s="59" t="s">
        <v>359</v>
      </c>
      <c r="F119" s="60">
        <v>880</v>
      </c>
      <c r="G119" s="59">
        <v>45320</v>
      </c>
      <c r="I119" s="62"/>
      <c r="J119" s="62"/>
      <c r="K119" s="63"/>
    </row>
    <row r="120" spans="1:11" s="61" customFormat="1" ht="24" hidden="1" customHeight="1" x14ac:dyDescent="0.3">
      <c r="A120" s="58">
        <v>67</v>
      </c>
      <c r="B120" s="58" t="s">
        <v>360</v>
      </c>
      <c r="C120" s="58" t="s">
        <v>361</v>
      </c>
      <c r="D120" s="58" t="s">
        <v>362</v>
      </c>
      <c r="E120" s="59" t="s">
        <v>379</v>
      </c>
      <c r="F120" s="60">
        <v>175630</v>
      </c>
      <c r="G120" s="59">
        <v>45323</v>
      </c>
      <c r="I120" s="62"/>
      <c r="J120" s="62"/>
      <c r="K120" s="63"/>
    </row>
    <row r="121" spans="1:11" s="61" customFormat="1" ht="24" hidden="1" customHeight="1" x14ac:dyDescent="0.3">
      <c r="A121" s="58">
        <v>68</v>
      </c>
      <c r="B121" s="58" t="s">
        <v>360</v>
      </c>
      <c r="C121" s="58" t="s">
        <v>361</v>
      </c>
      <c r="D121" s="58" t="s">
        <v>362</v>
      </c>
      <c r="E121" s="59" t="s">
        <v>364</v>
      </c>
      <c r="F121" s="60">
        <v>167700</v>
      </c>
      <c r="G121" s="59">
        <v>45383</v>
      </c>
      <c r="I121" s="62"/>
      <c r="J121" s="62"/>
      <c r="K121" s="63"/>
    </row>
    <row r="122" spans="1:11" s="61" customFormat="1" ht="24" hidden="1" customHeight="1" x14ac:dyDescent="0.3">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3">
      <c r="A123" s="58">
        <v>70</v>
      </c>
      <c r="B123" s="58" t="s">
        <v>368</v>
      </c>
      <c r="C123" s="58" t="s">
        <v>369</v>
      </c>
      <c r="D123" s="58" t="s">
        <v>370</v>
      </c>
      <c r="E123" s="59" t="s">
        <v>353</v>
      </c>
      <c r="F123" s="60">
        <v>71964.5</v>
      </c>
      <c r="G123" s="59">
        <v>45397</v>
      </c>
      <c r="I123" s="62"/>
      <c r="J123" s="62"/>
      <c r="K123" s="63"/>
    </row>
    <row r="124" spans="1:11" s="61" customFormat="1" ht="24" hidden="1" customHeight="1" x14ac:dyDescent="0.3">
      <c r="A124" s="58">
        <v>71</v>
      </c>
      <c r="B124" s="58" t="s">
        <v>395</v>
      </c>
      <c r="C124" s="58" t="s">
        <v>396</v>
      </c>
      <c r="D124" s="58" t="s">
        <v>397</v>
      </c>
      <c r="E124" s="59" t="s">
        <v>399</v>
      </c>
      <c r="F124" s="60" t="s">
        <v>398</v>
      </c>
      <c r="G124" s="59">
        <v>45447</v>
      </c>
      <c r="I124" s="62"/>
      <c r="J124" s="62"/>
      <c r="K124" s="63"/>
    </row>
    <row r="125" spans="1:11" ht="21.75" customHeight="1" x14ac:dyDescent="0.3">
      <c r="A125" s="5"/>
      <c r="B125" s="3"/>
      <c r="C125" s="6"/>
      <c r="D125" s="6"/>
      <c r="I125" s="3"/>
      <c r="J125" s="3"/>
      <c r="K125" s="4"/>
    </row>
    <row r="126" spans="1:11" ht="21.75" customHeight="1" x14ac:dyDescent="0.3">
      <c r="B126" s="7" t="s">
        <v>305</v>
      </c>
      <c r="C126" s="8"/>
      <c r="D126"/>
    </row>
    <row r="127" spans="1:11" ht="21.75" customHeight="1" x14ac:dyDescent="0.3">
      <c r="B127" s="7" t="s">
        <v>400</v>
      </c>
      <c r="C127" s="9"/>
      <c r="D127"/>
    </row>
    <row r="128" spans="1:11" ht="21.75" customHeight="1" x14ac:dyDescent="0.3">
      <c r="B128" s="7" t="s">
        <v>306</v>
      </c>
      <c r="C128" s="9"/>
      <c r="D128"/>
    </row>
    <row r="129" spans="2:60" ht="21.75" customHeight="1" x14ac:dyDescent="0.3">
      <c r="D129"/>
    </row>
    <row r="130" spans="2:60" ht="21.75" customHeight="1" x14ac:dyDescent="0.3">
      <c r="D130" s="10" t="s">
        <v>373</v>
      </c>
    </row>
    <row r="131" spans="2:60" s="2" customFormat="1" ht="21.75" customHeight="1" x14ac:dyDescent="0.3">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3">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C45D-3617-4E3F-B5A2-8D0E162FD314}">
  <sheetPr>
    <pageSetUpPr fitToPage="1"/>
  </sheetPr>
  <dimension ref="B1:BM642"/>
  <sheetViews>
    <sheetView tabSelected="1" topLeftCell="A229" workbookViewId="0">
      <selection activeCell="D240" sqref="D240"/>
    </sheetView>
  </sheetViews>
  <sheetFormatPr defaultColWidth="9.109375" defaultRowHeight="18" x14ac:dyDescent="0.3"/>
  <cols>
    <col min="1" max="2" width="9.109375" style="74"/>
    <col min="3" max="3" width="16.44140625" style="85" customWidth="1"/>
    <col min="4" max="4" width="36.109375" style="74" customWidth="1"/>
    <col min="5" max="5" width="23.44140625" style="78" customWidth="1"/>
    <col min="6" max="6" width="32.44140625" style="78" customWidth="1"/>
    <col min="7" max="7" width="24.33203125" style="78" customWidth="1"/>
    <col min="8" max="8" width="130.33203125" style="78" customWidth="1"/>
    <col min="9" max="9" width="19.109375" style="78" customWidth="1"/>
    <col min="10" max="10" width="25.44140625" style="74" bestFit="1" customWidth="1"/>
    <col min="11" max="11" width="21.44140625" style="74" bestFit="1" customWidth="1"/>
    <col min="12" max="12" width="20" style="78" customWidth="1"/>
    <col min="13" max="13" width="26.6640625" style="74" bestFit="1" customWidth="1"/>
    <col min="14" max="14" width="24.44140625" style="74" bestFit="1" customWidth="1"/>
    <col min="15" max="15" width="13.33203125" style="74" customWidth="1"/>
    <col min="16" max="16" width="22.33203125" style="74" customWidth="1"/>
    <col min="17" max="17" width="20.6640625" style="74" bestFit="1" customWidth="1"/>
    <col min="18" max="1031" width="14.44140625" style="74" customWidth="1"/>
    <col min="1032" max="1032" width="8.88671875" style="74" customWidth="1"/>
    <col min="1033" max="16384" width="9.109375" style="74"/>
  </cols>
  <sheetData>
    <row r="1" spans="2:65" ht="143.1" customHeight="1" x14ac:dyDescent="0.3">
      <c r="C1" s="106"/>
      <c r="D1" s="106"/>
      <c r="E1" s="106"/>
      <c r="F1" s="106"/>
      <c r="G1" s="106"/>
      <c r="H1" s="106"/>
      <c r="I1" s="106"/>
      <c r="J1" s="106"/>
      <c r="K1" s="106"/>
      <c r="L1" s="106"/>
    </row>
    <row r="2" spans="2:65" x14ac:dyDescent="0.3">
      <c r="B2" s="75"/>
      <c r="C2" s="107" t="s">
        <v>654</v>
      </c>
      <c r="D2" s="107"/>
      <c r="E2" s="107"/>
      <c r="F2" s="107"/>
      <c r="G2" s="107"/>
      <c r="H2" s="107"/>
      <c r="I2" s="107"/>
      <c r="J2" s="107"/>
      <c r="K2" s="107"/>
      <c r="L2" s="107"/>
      <c r="M2" s="106"/>
      <c r="N2" s="106"/>
    </row>
    <row r="3" spans="2:65" x14ac:dyDescent="0.3">
      <c r="B3" s="75"/>
      <c r="C3" s="107" t="s">
        <v>0</v>
      </c>
      <c r="D3" s="107"/>
      <c r="E3" s="107"/>
      <c r="F3" s="107"/>
      <c r="G3" s="107"/>
      <c r="H3" s="107"/>
      <c r="I3" s="107"/>
      <c r="J3" s="107"/>
      <c r="K3" s="107"/>
      <c r="L3" s="107"/>
      <c r="M3" s="106"/>
      <c r="N3" s="106"/>
    </row>
    <row r="4" spans="2:65" ht="36" x14ac:dyDescent="0.3">
      <c r="B4" s="77" t="s">
        <v>921</v>
      </c>
      <c r="C4" s="77" t="s">
        <v>402</v>
      </c>
      <c r="D4" s="76" t="s">
        <v>2</v>
      </c>
      <c r="E4" s="76" t="s">
        <v>3</v>
      </c>
      <c r="F4" s="76" t="s">
        <v>401</v>
      </c>
      <c r="G4" s="76" t="s">
        <v>403</v>
      </c>
      <c r="H4" s="76" t="s">
        <v>4</v>
      </c>
      <c r="I4" s="76" t="s">
        <v>5</v>
      </c>
      <c r="J4" s="76" t="s">
        <v>6</v>
      </c>
      <c r="K4" s="76" t="s">
        <v>404</v>
      </c>
      <c r="L4" s="76" t="s">
        <v>7</v>
      </c>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row>
    <row r="5" spans="2:65" s="78" customFormat="1" ht="54" x14ac:dyDescent="0.3">
      <c r="B5" s="108" t="s">
        <v>839</v>
      </c>
      <c r="C5" s="80" t="s">
        <v>405</v>
      </c>
      <c r="D5" s="79" t="s">
        <v>322</v>
      </c>
      <c r="E5" s="79" t="s">
        <v>16</v>
      </c>
      <c r="F5" s="79" t="s">
        <v>406</v>
      </c>
      <c r="G5" s="79" t="s">
        <v>407</v>
      </c>
      <c r="H5" s="79" t="s">
        <v>17</v>
      </c>
      <c r="I5" s="81" t="s">
        <v>18</v>
      </c>
      <c r="J5" s="82">
        <v>1496</v>
      </c>
      <c r="K5" s="82">
        <f>__Anonymous_Sheet_DB__034334510[[#This Row],[VALOR MENSAL]]*12</f>
        <v>17952</v>
      </c>
      <c r="L5" s="81">
        <v>44725</v>
      </c>
    </row>
    <row r="6" spans="2:65" s="78" customFormat="1" ht="54" x14ac:dyDescent="0.3">
      <c r="B6" s="108"/>
      <c r="C6" s="79" t="s">
        <v>19</v>
      </c>
      <c r="D6" s="79" t="s">
        <v>322</v>
      </c>
      <c r="E6" s="79" t="s">
        <v>16</v>
      </c>
      <c r="F6" s="79" t="s">
        <v>406</v>
      </c>
      <c r="G6" s="79" t="s">
        <v>407</v>
      </c>
      <c r="H6" s="79" t="s">
        <v>17</v>
      </c>
      <c r="I6" s="81" t="s">
        <v>20</v>
      </c>
      <c r="J6" s="82">
        <v>1040</v>
      </c>
      <c r="K6" s="82">
        <f>__Anonymous_Sheet_DB__034334510[[#This Row],[VALOR MENSAL]]*12</f>
        <v>12480</v>
      </c>
      <c r="L6" s="81">
        <v>45160</v>
      </c>
    </row>
    <row r="7" spans="2:65" s="78" customFormat="1" ht="54" x14ac:dyDescent="0.3">
      <c r="B7" s="108"/>
      <c r="C7" s="79" t="s">
        <v>408</v>
      </c>
      <c r="D7" s="79" t="s">
        <v>322</v>
      </c>
      <c r="E7" s="79" t="s">
        <v>16</v>
      </c>
      <c r="F7" s="79" t="s">
        <v>406</v>
      </c>
      <c r="G7" s="79" t="s">
        <v>407</v>
      </c>
      <c r="H7" s="79" t="s">
        <v>17</v>
      </c>
      <c r="I7" s="81" t="s">
        <v>537</v>
      </c>
      <c r="J7" s="82">
        <v>1040</v>
      </c>
      <c r="K7" s="82">
        <f>__Anonymous_Sheet_DB__034334510[[#This Row],[VALOR MENSAL]]*12</f>
        <v>12480</v>
      </c>
      <c r="L7" s="81">
        <v>45478</v>
      </c>
    </row>
    <row r="8" spans="2:65" s="78" customFormat="1" ht="36" x14ac:dyDescent="0.3">
      <c r="B8" s="103" t="s">
        <v>840</v>
      </c>
      <c r="C8" s="80" t="s">
        <v>414</v>
      </c>
      <c r="D8" s="79" t="s">
        <v>21</v>
      </c>
      <c r="E8" s="79" t="s">
        <v>22</v>
      </c>
      <c r="F8" s="79" t="s">
        <v>409</v>
      </c>
      <c r="G8" s="79" t="s">
        <v>410</v>
      </c>
      <c r="H8" s="79" t="s">
        <v>23</v>
      </c>
      <c r="I8" s="81" t="s">
        <v>18</v>
      </c>
      <c r="J8" s="82">
        <v>5615.38</v>
      </c>
      <c r="K8" s="82">
        <f>__Anonymous_Sheet_DB__034334510[[#This Row],[VALOR MENSAL]]*12</f>
        <v>67384.56</v>
      </c>
      <c r="L8" s="81">
        <v>44725</v>
      </c>
    </row>
    <row r="9" spans="2:65" s="78" customFormat="1" ht="36" x14ac:dyDescent="0.3">
      <c r="B9" s="104"/>
      <c r="C9" s="79" t="s">
        <v>25</v>
      </c>
      <c r="D9" s="79" t="s">
        <v>21</v>
      </c>
      <c r="E9" s="79" t="s">
        <v>22</v>
      </c>
      <c r="F9" s="79" t="s">
        <v>409</v>
      </c>
      <c r="G9" s="79" t="s">
        <v>410</v>
      </c>
      <c r="H9" s="79" t="s">
        <v>23</v>
      </c>
      <c r="I9" s="81" t="s">
        <v>26</v>
      </c>
      <c r="J9" s="82">
        <v>5615.38</v>
      </c>
      <c r="K9" s="82">
        <f>__Anonymous_Sheet_DB__034334510[[#This Row],[VALOR MENSAL]]*12</f>
        <v>67384.56</v>
      </c>
      <c r="L9" s="81">
        <v>44816</v>
      </c>
    </row>
    <row r="10" spans="2:65" s="78" customFormat="1" ht="36" x14ac:dyDescent="0.3">
      <c r="B10" s="104"/>
      <c r="C10" s="79" t="s">
        <v>589</v>
      </c>
      <c r="D10" s="79" t="s">
        <v>21</v>
      </c>
      <c r="E10" s="79" t="s">
        <v>22</v>
      </c>
      <c r="F10" s="79" t="s">
        <v>409</v>
      </c>
      <c r="G10" s="79" t="s">
        <v>410</v>
      </c>
      <c r="H10" s="79" t="s">
        <v>23</v>
      </c>
      <c r="I10" s="81" t="s">
        <v>590</v>
      </c>
      <c r="J10" s="82">
        <v>6045</v>
      </c>
      <c r="K10" s="82">
        <f>__Anonymous_Sheet_DB__034334510[[#This Row],[VALOR MENSAL]]*12</f>
        <v>72540</v>
      </c>
      <c r="L10" s="81">
        <v>45614</v>
      </c>
    </row>
    <row r="11" spans="2:65" s="78" customFormat="1" ht="36" x14ac:dyDescent="0.3">
      <c r="B11" s="105"/>
      <c r="C11" s="79" t="s">
        <v>719</v>
      </c>
      <c r="D11" s="79" t="s">
        <v>21</v>
      </c>
      <c r="E11" s="79" t="s">
        <v>22</v>
      </c>
      <c r="F11" s="79" t="s">
        <v>409</v>
      </c>
      <c r="G11" s="79" t="s">
        <v>410</v>
      </c>
      <c r="H11" s="79" t="s">
        <v>23</v>
      </c>
      <c r="I11" s="81" t="s">
        <v>720</v>
      </c>
      <c r="J11" s="82">
        <v>6045</v>
      </c>
      <c r="K11" s="82">
        <f>__Anonymous_Sheet_DB__034334510[[#This Row],[VALOR MENSAL]]*12</f>
        <v>72540</v>
      </c>
      <c r="L11" s="81">
        <v>45821</v>
      </c>
    </row>
    <row r="12" spans="2:65" s="78" customFormat="1" ht="36" x14ac:dyDescent="0.3">
      <c r="B12" s="103" t="s">
        <v>841</v>
      </c>
      <c r="C12" s="80" t="s">
        <v>415</v>
      </c>
      <c r="D12" s="79" t="s">
        <v>27</v>
      </c>
      <c r="E12" s="79" t="s">
        <v>28</v>
      </c>
      <c r="F12" s="79" t="s">
        <v>411</v>
      </c>
      <c r="G12" s="79" t="s">
        <v>412</v>
      </c>
      <c r="H12" s="79" t="s">
        <v>310</v>
      </c>
      <c r="I12" s="81" t="s">
        <v>29</v>
      </c>
      <c r="J12" s="82">
        <v>29362.05</v>
      </c>
      <c r="K12" s="82">
        <f>__Anonymous_Sheet_DB__034334510[[#This Row],[VALOR MENSAL]]*12</f>
        <v>352344.6</v>
      </c>
      <c r="L12" s="81">
        <v>44713</v>
      </c>
    </row>
    <row r="13" spans="2:65" s="78" customFormat="1" ht="36" x14ac:dyDescent="0.3">
      <c r="B13" s="104"/>
      <c r="C13" s="79" t="s">
        <v>30</v>
      </c>
      <c r="D13" s="79" t="s">
        <v>27</v>
      </c>
      <c r="E13" s="79" t="s">
        <v>28</v>
      </c>
      <c r="F13" s="79" t="s">
        <v>411</v>
      </c>
      <c r="G13" s="79" t="s">
        <v>412</v>
      </c>
      <c r="H13" s="79" t="s">
        <v>310</v>
      </c>
      <c r="I13" s="81" t="s">
        <v>31</v>
      </c>
      <c r="J13" s="82">
        <v>30590.76</v>
      </c>
      <c r="K13" s="82">
        <f>__Anonymous_Sheet_DB__034334510[[#This Row],[VALOR MENSAL]]*12</f>
        <v>367089.12</v>
      </c>
      <c r="L13" s="81">
        <v>45091</v>
      </c>
    </row>
    <row r="14" spans="2:65" s="78" customFormat="1" ht="36" x14ac:dyDescent="0.3">
      <c r="B14" s="104"/>
      <c r="C14" s="79" t="s">
        <v>32</v>
      </c>
      <c r="D14" s="79" t="s">
        <v>27</v>
      </c>
      <c r="E14" s="79" t="s">
        <v>28</v>
      </c>
      <c r="F14" s="79" t="s">
        <v>411</v>
      </c>
      <c r="G14" s="79" t="s">
        <v>412</v>
      </c>
      <c r="H14" s="79" t="s">
        <v>310</v>
      </c>
      <c r="I14" s="81" t="s">
        <v>31</v>
      </c>
      <c r="J14" s="82">
        <f>J13+2000</f>
        <v>32590.76</v>
      </c>
      <c r="K14" s="82">
        <f>__Anonymous_Sheet_DB__034334510[[#This Row],[VALOR MENSAL]]*12</f>
        <v>391089.12</v>
      </c>
      <c r="L14" s="81">
        <v>45121</v>
      </c>
    </row>
    <row r="15" spans="2:65" s="78" customFormat="1" ht="36" x14ac:dyDescent="0.3">
      <c r="B15" s="104"/>
      <c r="C15" s="79" t="s">
        <v>33</v>
      </c>
      <c r="D15" s="79" t="s">
        <v>27</v>
      </c>
      <c r="E15" s="79" t="s">
        <v>28</v>
      </c>
      <c r="F15" s="79" t="s">
        <v>411</v>
      </c>
      <c r="G15" s="79" t="s">
        <v>412</v>
      </c>
      <c r="H15" s="79" t="s">
        <v>310</v>
      </c>
      <c r="I15" s="81" t="s">
        <v>413</v>
      </c>
      <c r="J15" s="82">
        <v>12800</v>
      </c>
      <c r="K15" s="82">
        <v>76800</v>
      </c>
      <c r="L15" s="81">
        <v>45141</v>
      </c>
    </row>
    <row r="16" spans="2:65" s="78" customFormat="1" ht="36" x14ac:dyDescent="0.3">
      <c r="B16" s="104"/>
      <c r="C16" s="79" t="s">
        <v>34</v>
      </c>
      <c r="D16" s="79" t="s">
        <v>27</v>
      </c>
      <c r="E16" s="79" t="s">
        <v>28</v>
      </c>
      <c r="F16" s="79" t="s">
        <v>411</v>
      </c>
      <c r="G16" s="79" t="s">
        <v>412</v>
      </c>
      <c r="H16" s="79" t="s">
        <v>310</v>
      </c>
      <c r="I16" s="81" t="s">
        <v>31</v>
      </c>
      <c r="J16" s="82">
        <f>J13</f>
        <v>30590.76</v>
      </c>
      <c r="K16" s="82">
        <f>__Anonymous_Sheet_DB__034334510[[#This Row],[VALOR MENSAL]]*12</f>
        <v>367089.12</v>
      </c>
      <c r="L16" s="81">
        <v>45246</v>
      </c>
    </row>
    <row r="17" spans="2:12" s="78" customFormat="1" ht="36" x14ac:dyDescent="0.3">
      <c r="B17" s="104"/>
      <c r="C17" s="79" t="s">
        <v>383</v>
      </c>
      <c r="D17" s="79" t="s">
        <v>27</v>
      </c>
      <c r="E17" s="79" t="s">
        <v>28</v>
      </c>
      <c r="F17" s="79" t="s">
        <v>411</v>
      </c>
      <c r="G17" s="79" t="s">
        <v>412</v>
      </c>
      <c r="H17" s="79" t="s">
        <v>310</v>
      </c>
      <c r="I17" s="81" t="s">
        <v>384</v>
      </c>
      <c r="J17" s="82">
        <v>34389.879999999997</v>
      </c>
      <c r="K17" s="82">
        <f>__Anonymous_Sheet_DB__034334510[[#This Row],[VALOR MENSAL]]*12</f>
        <v>412678.55999999994</v>
      </c>
      <c r="L17" s="81">
        <v>45456</v>
      </c>
    </row>
    <row r="18" spans="2:12" s="78" customFormat="1" ht="36" x14ac:dyDescent="0.3">
      <c r="B18" s="104"/>
      <c r="C18" s="79" t="s">
        <v>618</v>
      </c>
      <c r="D18" s="79" t="s">
        <v>27</v>
      </c>
      <c r="E18" s="79" t="s">
        <v>28</v>
      </c>
      <c r="F18" s="79" t="s">
        <v>411</v>
      </c>
      <c r="G18" s="79" t="s">
        <v>412</v>
      </c>
      <c r="H18" s="79" t="s">
        <v>310</v>
      </c>
      <c r="I18" s="81" t="s">
        <v>384</v>
      </c>
      <c r="J18" s="82">
        <v>42238.3</v>
      </c>
      <c r="K18" s="82">
        <f>__Anonymous_Sheet_DB__034334510[[#This Row],[VALOR MENSAL]]*12</f>
        <v>506859.60000000003</v>
      </c>
      <c r="L18" s="81">
        <v>45645</v>
      </c>
    </row>
    <row r="19" spans="2:12" s="78" customFormat="1" ht="36" x14ac:dyDescent="0.3">
      <c r="B19" s="104"/>
      <c r="C19" s="79" t="s">
        <v>693</v>
      </c>
      <c r="D19" s="79" t="s">
        <v>27</v>
      </c>
      <c r="E19" s="79" t="s">
        <v>28</v>
      </c>
      <c r="F19" s="79" t="s">
        <v>411</v>
      </c>
      <c r="G19" s="79" t="s">
        <v>412</v>
      </c>
      <c r="H19" s="79" t="s">
        <v>310</v>
      </c>
      <c r="I19" s="81" t="s">
        <v>384</v>
      </c>
      <c r="J19" s="82">
        <v>43838.3</v>
      </c>
      <c r="K19" s="82">
        <f>__Anonymous_Sheet_DB__034334510[[#This Row],[VALOR MENSAL]]*12</f>
        <v>526059.60000000009</v>
      </c>
      <c r="L19" s="81">
        <v>45737</v>
      </c>
    </row>
    <row r="20" spans="2:12" s="78" customFormat="1" ht="36" x14ac:dyDescent="0.3">
      <c r="B20" s="105"/>
      <c r="C20" s="79" t="s">
        <v>694</v>
      </c>
      <c r="D20" s="79" t="s">
        <v>27</v>
      </c>
      <c r="E20" s="79" t="s">
        <v>28</v>
      </c>
      <c r="F20" s="79" t="s">
        <v>411</v>
      </c>
      <c r="G20" s="79" t="s">
        <v>412</v>
      </c>
      <c r="H20" s="79" t="s">
        <v>310</v>
      </c>
      <c r="I20" s="81" t="s">
        <v>708</v>
      </c>
      <c r="J20" s="82">
        <v>43838.3</v>
      </c>
      <c r="K20" s="82">
        <f>__Anonymous_Sheet_DB__034334510[[#This Row],[VALOR MENSAL]]*12</f>
        <v>526059.60000000009</v>
      </c>
      <c r="L20" s="81">
        <v>45821</v>
      </c>
    </row>
    <row r="21" spans="2:12" s="78" customFormat="1" ht="54" x14ac:dyDescent="0.3">
      <c r="B21" s="103" t="s">
        <v>842</v>
      </c>
      <c r="C21" s="80" t="s">
        <v>416</v>
      </c>
      <c r="D21" s="79" t="s">
        <v>41</v>
      </c>
      <c r="E21" s="79" t="s">
        <v>42</v>
      </c>
      <c r="F21" s="79" t="s">
        <v>417</v>
      </c>
      <c r="G21" s="79" t="s">
        <v>418</v>
      </c>
      <c r="H21" s="79" t="s">
        <v>43</v>
      </c>
      <c r="I21" s="81" t="s">
        <v>11</v>
      </c>
      <c r="J21" s="82">
        <v>1850</v>
      </c>
      <c r="K21" s="82">
        <f>__Anonymous_Sheet_DB__034334510[[#This Row],[VALOR MENSAL]]*12</f>
        <v>22200</v>
      </c>
      <c r="L21" s="81">
        <v>44725</v>
      </c>
    </row>
    <row r="22" spans="2:12" s="78" customFormat="1" ht="54" x14ac:dyDescent="0.3">
      <c r="B22" s="104"/>
      <c r="C22" s="79" t="s">
        <v>44</v>
      </c>
      <c r="D22" s="79" t="s">
        <v>41</v>
      </c>
      <c r="E22" s="79" t="s">
        <v>42</v>
      </c>
      <c r="F22" s="79" t="s">
        <v>417</v>
      </c>
      <c r="G22" s="79" t="s">
        <v>418</v>
      </c>
      <c r="H22" s="79" t="s">
        <v>43</v>
      </c>
      <c r="I22" s="81" t="s">
        <v>13</v>
      </c>
      <c r="J22" s="82">
        <v>1850</v>
      </c>
      <c r="K22" s="82">
        <f>__Anonymous_Sheet_DB__034334510[[#This Row],[VALOR MENSAL]]*12</f>
        <v>22200</v>
      </c>
      <c r="L22" s="81">
        <v>44816</v>
      </c>
    </row>
    <row r="23" spans="2:12" s="78" customFormat="1" ht="54" x14ac:dyDescent="0.3">
      <c r="B23" s="104"/>
      <c r="C23" s="79" t="s">
        <v>45</v>
      </c>
      <c r="D23" s="79" t="s">
        <v>41</v>
      </c>
      <c r="E23" s="79" t="s">
        <v>42</v>
      </c>
      <c r="F23" s="79" t="s">
        <v>417</v>
      </c>
      <c r="G23" s="79" t="s">
        <v>418</v>
      </c>
      <c r="H23" s="79" t="s">
        <v>43</v>
      </c>
      <c r="I23" s="81" t="s">
        <v>46</v>
      </c>
      <c r="J23" s="82">
        <v>1850</v>
      </c>
      <c r="K23" s="82">
        <f>__Anonymous_Sheet_DB__034334510[[#This Row],[VALOR MENSAL]]*12</f>
        <v>22200</v>
      </c>
      <c r="L23" s="81">
        <v>44907</v>
      </c>
    </row>
    <row r="24" spans="2:12" s="78" customFormat="1" ht="54" x14ac:dyDescent="0.3">
      <c r="B24" s="104"/>
      <c r="C24" s="79" t="s">
        <v>47</v>
      </c>
      <c r="D24" s="79" t="s">
        <v>41</v>
      </c>
      <c r="E24" s="79" t="s">
        <v>42</v>
      </c>
      <c r="F24" s="79" t="s">
        <v>417</v>
      </c>
      <c r="G24" s="79" t="s">
        <v>418</v>
      </c>
      <c r="H24" s="79" t="s">
        <v>43</v>
      </c>
      <c r="I24" s="81" t="s">
        <v>48</v>
      </c>
      <c r="J24" s="82">
        <v>1850</v>
      </c>
      <c r="K24" s="82">
        <f>__Anonymous_Sheet_DB__034334510[[#This Row],[VALOR MENSAL]]*12</f>
        <v>22200</v>
      </c>
      <c r="L24" s="81">
        <v>45272</v>
      </c>
    </row>
    <row r="25" spans="2:12" s="78" customFormat="1" ht="54" x14ac:dyDescent="0.3">
      <c r="B25" s="104"/>
      <c r="C25" s="79" t="s">
        <v>597</v>
      </c>
      <c r="D25" s="79" t="s">
        <v>41</v>
      </c>
      <c r="E25" s="79" t="s">
        <v>42</v>
      </c>
      <c r="F25" s="79" t="s">
        <v>417</v>
      </c>
      <c r="G25" s="79" t="s">
        <v>418</v>
      </c>
      <c r="H25" s="79" t="s">
        <v>43</v>
      </c>
      <c r="I25" s="81" t="s">
        <v>568</v>
      </c>
      <c r="J25" s="82">
        <v>1757.5</v>
      </c>
      <c r="K25" s="82">
        <f>__Anonymous_Sheet_DB__034334510[[#This Row],[VALOR MENSAL]]*12</f>
        <v>21090</v>
      </c>
      <c r="L25" s="81">
        <v>45625</v>
      </c>
    </row>
    <row r="26" spans="2:12" s="78" customFormat="1" ht="54" hidden="1" x14ac:dyDescent="0.3">
      <c r="B26" s="105"/>
      <c r="C26" s="79" t="s">
        <v>927</v>
      </c>
      <c r="D26" s="79" t="s">
        <v>41</v>
      </c>
      <c r="E26" s="79" t="s">
        <v>42</v>
      </c>
      <c r="F26" s="79" t="s">
        <v>417</v>
      </c>
      <c r="G26" s="79" t="s">
        <v>418</v>
      </c>
      <c r="H26" s="79" t="s">
        <v>43</v>
      </c>
      <c r="I26" s="81" t="s">
        <v>795</v>
      </c>
      <c r="J26" s="82">
        <v>1757.5</v>
      </c>
      <c r="K26" s="82">
        <f>__Anonymous_Sheet_DB__034334510[[#This Row],[VALOR MENSAL]]*7</f>
        <v>12302.5</v>
      </c>
      <c r="L26" s="81">
        <v>45992</v>
      </c>
    </row>
    <row r="27" spans="2:12" s="78" customFormat="1" ht="54" x14ac:dyDescent="0.3">
      <c r="B27" s="103" t="s">
        <v>843</v>
      </c>
      <c r="C27" s="80" t="s">
        <v>419</v>
      </c>
      <c r="D27" s="79" t="s">
        <v>71</v>
      </c>
      <c r="E27" s="79" t="s">
        <v>72</v>
      </c>
      <c r="F27" s="79" t="s">
        <v>467</v>
      </c>
      <c r="G27" s="79" t="s">
        <v>468</v>
      </c>
      <c r="H27" s="79" t="s">
        <v>73</v>
      </c>
      <c r="I27" s="81" t="s">
        <v>76</v>
      </c>
      <c r="J27" s="82">
        <v>24832.799999999999</v>
      </c>
      <c r="K27" s="82">
        <f>__Anonymous_Sheet_DB__034334510[[#This Row],[VALOR MENSAL]]*12</f>
        <v>297993.59999999998</v>
      </c>
      <c r="L27" s="81">
        <v>44844</v>
      </c>
    </row>
    <row r="28" spans="2:12" s="78" customFormat="1" ht="54" x14ac:dyDescent="0.3">
      <c r="B28" s="104"/>
      <c r="C28" s="80" t="s">
        <v>75</v>
      </c>
      <c r="D28" s="79" t="s">
        <v>71</v>
      </c>
      <c r="E28" s="79" t="s">
        <v>72</v>
      </c>
      <c r="F28" s="79" t="s">
        <v>467</v>
      </c>
      <c r="G28" s="79" t="s">
        <v>468</v>
      </c>
      <c r="H28" s="79" t="s">
        <v>73</v>
      </c>
      <c r="I28" s="81" t="s">
        <v>420</v>
      </c>
      <c r="J28" s="82">
        <v>23909.24</v>
      </c>
      <c r="K28" s="82">
        <f>__Anonymous_Sheet_DB__034334510[[#This Row],[VALOR MENSAL]]*12</f>
        <v>286910.88</v>
      </c>
      <c r="L28" s="81">
        <v>45152</v>
      </c>
    </row>
    <row r="29" spans="2:12" s="78" customFormat="1" ht="54" x14ac:dyDescent="0.3">
      <c r="B29" s="104"/>
      <c r="C29" s="80" t="s">
        <v>77</v>
      </c>
      <c r="D29" s="79" t="s">
        <v>71</v>
      </c>
      <c r="E29" s="79" t="s">
        <v>72</v>
      </c>
      <c r="F29" s="79" t="s">
        <v>467</v>
      </c>
      <c r="G29" s="79" t="s">
        <v>468</v>
      </c>
      <c r="H29" s="79" t="s">
        <v>73</v>
      </c>
      <c r="I29" s="81" t="s">
        <v>78</v>
      </c>
      <c r="J29" s="82">
        <v>23089</v>
      </c>
      <c r="K29" s="82">
        <f>__Anonymous_Sheet_DB__034334510[[#This Row],[VALOR MENSAL]]*12</f>
        <v>277068</v>
      </c>
      <c r="L29" s="81">
        <v>45200</v>
      </c>
    </row>
    <row r="30" spans="2:12" s="78" customFormat="1" ht="54" x14ac:dyDescent="0.3">
      <c r="B30" s="104"/>
      <c r="C30" s="80" t="s">
        <v>551</v>
      </c>
      <c r="D30" s="79" t="s">
        <v>71</v>
      </c>
      <c r="E30" s="79" t="s">
        <v>72</v>
      </c>
      <c r="F30" s="79" t="s">
        <v>467</v>
      </c>
      <c r="G30" s="79" t="s">
        <v>468</v>
      </c>
      <c r="H30" s="79" t="s">
        <v>73</v>
      </c>
      <c r="I30" s="81" t="s">
        <v>552</v>
      </c>
      <c r="J30" s="82">
        <v>23365.439999999999</v>
      </c>
      <c r="K30" s="82">
        <f>__Anonymous_Sheet_DB__034334510[[#This Row],[VALOR MENSAL]]*12</f>
        <v>280385.27999999997</v>
      </c>
      <c r="L30" s="81">
        <v>45344</v>
      </c>
    </row>
    <row r="31" spans="2:12" s="78" customFormat="1" ht="54" x14ac:dyDescent="0.3">
      <c r="B31" s="104"/>
      <c r="C31" s="80" t="s">
        <v>554</v>
      </c>
      <c r="D31" s="79" t="s">
        <v>71</v>
      </c>
      <c r="E31" s="79" t="s">
        <v>72</v>
      </c>
      <c r="F31" s="79" t="s">
        <v>467</v>
      </c>
      <c r="G31" s="79" t="s">
        <v>468</v>
      </c>
      <c r="H31" s="79" t="s">
        <v>73</v>
      </c>
      <c r="I31" s="81" t="s">
        <v>555</v>
      </c>
      <c r="J31" s="82">
        <v>23365.439999999999</v>
      </c>
      <c r="K31" s="82">
        <f>__Anonymous_Sheet_DB__034334510[[#This Row],[VALOR MENSAL]]*12</f>
        <v>280385.27999999997</v>
      </c>
      <c r="L31" s="81">
        <v>45566</v>
      </c>
    </row>
    <row r="32" spans="2:12" s="78" customFormat="1" ht="54" x14ac:dyDescent="0.3">
      <c r="B32" s="104"/>
      <c r="C32" s="80" t="s">
        <v>695</v>
      </c>
      <c r="D32" s="79" t="s">
        <v>702</v>
      </c>
      <c r="E32" s="79" t="s">
        <v>72</v>
      </c>
      <c r="F32" s="79" t="s">
        <v>467</v>
      </c>
      <c r="G32" s="79" t="s">
        <v>468</v>
      </c>
      <c r="H32" s="79" t="s">
        <v>73</v>
      </c>
      <c r="I32" s="81" t="s">
        <v>696</v>
      </c>
      <c r="J32" s="82">
        <v>26367.01</v>
      </c>
      <c r="K32" s="82">
        <f>__Anonymous_Sheet_DB__034334510[[#This Row],[VALOR MENSAL]]*12</f>
        <v>316404.12</v>
      </c>
      <c r="L32" s="81">
        <v>45838</v>
      </c>
    </row>
    <row r="33" spans="2:12" s="78" customFormat="1" ht="54" x14ac:dyDescent="0.3">
      <c r="B33" s="104"/>
      <c r="C33" s="80" t="s">
        <v>780</v>
      </c>
      <c r="D33" s="79" t="s">
        <v>702</v>
      </c>
      <c r="E33" s="79" t="s">
        <v>72</v>
      </c>
      <c r="F33" s="79" t="s">
        <v>467</v>
      </c>
      <c r="G33" s="79" t="s">
        <v>468</v>
      </c>
      <c r="H33" s="79" t="s">
        <v>73</v>
      </c>
      <c r="I33" s="81" t="s">
        <v>781</v>
      </c>
      <c r="J33" s="82">
        <v>26367.01</v>
      </c>
      <c r="K33" s="82">
        <f>__Anonymous_Sheet_DB__034334510[[#This Row],[VALOR MENSAL]]*8</f>
        <v>210936.08</v>
      </c>
      <c r="L33" s="81">
        <v>45974</v>
      </c>
    </row>
    <row r="34" spans="2:12" s="78" customFormat="1" ht="54" x14ac:dyDescent="0.3">
      <c r="B34" s="105"/>
      <c r="C34" s="80" t="s">
        <v>803</v>
      </c>
      <c r="D34" s="79" t="s">
        <v>702</v>
      </c>
      <c r="E34" s="79" t="s">
        <v>72</v>
      </c>
      <c r="F34" s="79" t="s">
        <v>467</v>
      </c>
      <c r="G34" s="79" t="s">
        <v>468</v>
      </c>
      <c r="H34" s="79" t="s">
        <v>73</v>
      </c>
      <c r="I34" s="81" t="s">
        <v>781</v>
      </c>
      <c r="J34" s="82">
        <v>26817.01</v>
      </c>
      <c r="K34" s="82">
        <f>__Anonymous_Sheet_DB__034334510[[#This Row],[VALOR MENSAL]]*12</f>
        <v>321804.12</v>
      </c>
      <c r="L34" s="81">
        <v>45960</v>
      </c>
    </row>
    <row r="35" spans="2:12" s="78" customFormat="1" ht="36" x14ac:dyDescent="0.3">
      <c r="B35" s="103" t="s">
        <v>844</v>
      </c>
      <c r="C35" s="80" t="s">
        <v>421</v>
      </c>
      <c r="D35" s="79" t="s">
        <v>79</v>
      </c>
      <c r="E35" s="79" t="s">
        <v>80</v>
      </c>
      <c r="F35" s="79" t="s">
        <v>422</v>
      </c>
      <c r="G35" s="79" t="s">
        <v>423</v>
      </c>
      <c r="H35" s="79" t="s">
        <v>81</v>
      </c>
      <c r="I35" s="81" t="s">
        <v>424</v>
      </c>
      <c r="J35" s="82">
        <v>3650</v>
      </c>
      <c r="K35" s="82">
        <f>__Anonymous_Sheet_DB__034334510[[#This Row],[VALOR MENSAL]]*12</f>
        <v>43800</v>
      </c>
      <c r="L35" s="81">
        <v>44846</v>
      </c>
    </row>
    <row r="36" spans="2:12" s="78" customFormat="1" ht="36" x14ac:dyDescent="0.3">
      <c r="B36" s="104"/>
      <c r="C36" s="80" t="s">
        <v>83</v>
      </c>
      <c r="D36" s="79" t="s">
        <v>79</v>
      </c>
      <c r="E36" s="79" t="s">
        <v>80</v>
      </c>
      <c r="F36" s="79" t="s">
        <v>422</v>
      </c>
      <c r="G36" s="79" t="s">
        <v>423</v>
      </c>
      <c r="H36" s="79" t="s">
        <v>81</v>
      </c>
      <c r="I36" s="81" t="s">
        <v>425</v>
      </c>
      <c r="J36" s="82">
        <v>3900</v>
      </c>
      <c r="K36" s="82">
        <f>__Anonymous_Sheet_DB__034334510[[#This Row],[VALOR MENSAL]]*12</f>
        <v>46800</v>
      </c>
      <c r="L36" s="81">
        <v>44951</v>
      </c>
    </row>
    <row r="37" spans="2:12" s="78" customFormat="1" ht="36" x14ac:dyDescent="0.3">
      <c r="B37" s="104"/>
      <c r="C37" s="80" t="s">
        <v>84</v>
      </c>
      <c r="D37" s="79" t="s">
        <v>79</v>
      </c>
      <c r="E37" s="79" t="s">
        <v>80</v>
      </c>
      <c r="F37" s="79" t="s">
        <v>422</v>
      </c>
      <c r="G37" s="79" t="s">
        <v>423</v>
      </c>
      <c r="H37" s="79" t="s">
        <v>81</v>
      </c>
      <c r="I37" s="81" t="s">
        <v>426</v>
      </c>
      <c r="J37" s="82">
        <v>4875</v>
      </c>
      <c r="K37" s="82">
        <f>__Anonymous_Sheet_DB__034334510[[#This Row],[VALOR MENSAL]]*12</f>
        <v>58500</v>
      </c>
      <c r="L37" s="81">
        <v>45021</v>
      </c>
    </row>
    <row r="38" spans="2:12" s="78" customFormat="1" ht="36" x14ac:dyDescent="0.3">
      <c r="B38" s="104"/>
      <c r="C38" s="80" t="s">
        <v>85</v>
      </c>
      <c r="D38" s="79" t="s">
        <v>79</v>
      </c>
      <c r="E38" s="79" t="s">
        <v>80</v>
      </c>
      <c r="F38" s="79" t="s">
        <v>422</v>
      </c>
      <c r="G38" s="79" t="s">
        <v>423</v>
      </c>
      <c r="H38" s="79" t="s">
        <v>81</v>
      </c>
      <c r="I38" s="81" t="s">
        <v>86</v>
      </c>
      <c r="J38" s="82">
        <v>4875</v>
      </c>
      <c r="K38" s="82">
        <f>__Anonymous_Sheet_DB__034334510[[#This Row],[VALOR MENSAL]]*12</f>
        <v>58500</v>
      </c>
      <c r="L38" s="81">
        <v>45211</v>
      </c>
    </row>
    <row r="39" spans="2:12" s="78" customFormat="1" ht="36" x14ac:dyDescent="0.3">
      <c r="B39" s="104"/>
      <c r="C39" s="80" t="s">
        <v>546</v>
      </c>
      <c r="D39" s="79" t="s">
        <v>79</v>
      </c>
      <c r="E39" s="79" t="s">
        <v>80</v>
      </c>
      <c r="F39" s="79" t="s">
        <v>422</v>
      </c>
      <c r="G39" s="79" t="s">
        <v>423</v>
      </c>
      <c r="H39" s="79" t="s">
        <v>81</v>
      </c>
      <c r="I39" s="81" t="s">
        <v>86</v>
      </c>
      <c r="J39" s="82">
        <v>5275</v>
      </c>
      <c r="K39" s="82">
        <f>__Anonymous_Sheet_DB__034334510[[#This Row],[VALOR MENSAL]]*12</f>
        <v>63300</v>
      </c>
      <c r="L39" s="81">
        <v>45512</v>
      </c>
    </row>
    <row r="40" spans="2:12" s="78" customFormat="1" ht="36" x14ac:dyDescent="0.3">
      <c r="B40" s="104"/>
      <c r="C40" s="80" t="s">
        <v>556</v>
      </c>
      <c r="D40" s="79" t="s">
        <v>79</v>
      </c>
      <c r="E40" s="79" t="s">
        <v>80</v>
      </c>
      <c r="F40" s="79" t="s">
        <v>422</v>
      </c>
      <c r="G40" s="79" t="s">
        <v>423</v>
      </c>
      <c r="H40" s="79" t="s">
        <v>81</v>
      </c>
      <c r="I40" s="81" t="s">
        <v>557</v>
      </c>
      <c r="J40" s="82">
        <v>5275</v>
      </c>
      <c r="K40" s="82">
        <f>__Anonymous_Sheet_DB__034334510[[#This Row],[VALOR MENSAL]]*12</f>
        <v>63300</v>
      </c>
      <c r="L40" s="81">
        <v>45577</v>
      </c>
    </row>
    <row r="41" spans="2:12" s="78" customFormat="1" ht="36" x14ac:dyDescent="0.3">
      <c r="B41" s="104"/>
      <c r="C41" s="80" t="s">
        <v>790</v>
      </c>
      <c r="D41" s="79" t="s">
        <v>79</v>
      </c>
      <c r="E41" s="79" t="s">
        <v>80</v>
      </c>
      <c r="F41" s="79" t="s">
        <v>422</v>
      </c>
      <c r="G41" s="79" t="s">
        <v>423</v>
      </c>
      <c r="H41" s="79" t="s">
        <v>81</v>
      </c>
      <c r="I41" s="81" t="s">
        <v>791</v>
      </c>
      <c r="J41" s="82">
        <v>5275</v>
      </c>
      <c r="K41" s="82">
        <f>__Anonymous_Sheet_DB__034334510[[#This Row],[VALOR MENSAL]]*8</f>
        <v>42200</v>
      </c>
      <c r="L41" s="81">
        <v>45971</v>
      </c>
    </row>
    <row r="42" spans="2:12" s="78" customFormat="1" ht="36" hidden="1" x14ac:dyDescent="0.3">
      <c r="B42" s="105"/>
      <c r="C42" s="80" t="s">
        <v>821</v>
      </c>
      <c r="D42" s="79" t="s">
        <v>79</v>
      </c>
      <c r="E42" s="79" t="s">
        <v>80</v>
      </c>
      <c r="F42" s="79" t="s">
        <v>422</v>
      </c>
      <c r="G42" s="79" t="s">
        <v>423</v>
      </c>
      <c r="H42" s="79" t="s">
        <v>81</v>
      </c>
      <c r="I42" s="81" t="s">
        <v>822</v>
      </c>
      <c r="J42" s="82">
        <v>6306.75</v>
      </c>
      <c r="K42" s="82">
        <f>__Anonymous_Sheet_DB__034334510[[#This Row],[VALOR MENSAL]]*6</f>
        <v>37840.5</v>
      </c>
      <c r="L42" s="81">
        <v>46008</v>
      </c>
    </row>
    <row r="43" spans="2:12" s="78" customFormat="1" ht="36" x14ac:dyDescent="0.3">
      <c r="B43" s="103" t="s">
        <v>845</v>
      </c>
      <c r="C43" s="80" t="s">
        <v>431</v>
      </c>
      <c r="D43" s="79" t="s">
        <v>110</v>
      </c>
      <c r="E43" s="79" t="s">
        <v>111</v>
      </c>
      <c r="F43" s="79" t="s">
        <v>429</v>
      </c>
      <c r="G43" s="79" t="s">
        <v>430</v>
      </c>
      <c r="H43" s="79" t="s">
        <v>112</v>
      </c>
      <c r="I43" s="81" t="s">
        <v>113</v>
      </c>
      <c r="J43" s="82">
        <v>85835.64</v>
      </c>
      <c r="K43" s="82">
        <f>__Anonymous_Sheet_DB__034334510[[#This Row],[VALOR MENSAL]]*12</f>
        <v>1030027.6799999999</v>
      </c>
      <c r="L43" s="81">
        <v>44875</v>
      </c>
    </row>
    <row r="44" spans="2:12" s="78" customFormat="1" ht="36" x14ac:dyDescent="0.3">
      <c r="B44" s="104"/>
      <c r="C44" s="79" t="s">
        <v>338</v>
      </c>
      <c r="D44" s="79" t="s">
        <v>110</v>
      </c>
      <c r="E44" s="79" t="s">
        <v>111</v>
      </c>
      <c r="F44" s="79" t="s">
        <v>429</v>
      </c>
      <c r="G44" s="79" t="s">
        <v>430</v>
      </c>
      <c r="H44" s="79" t="s">
        <v>112</v>
      </c>
      <c r="I44" s="81" t="s">
        <v>122</v>
      </c>
      <c r="J44" s="82">
        <v>83868.89</v>
      </c>
      <c r="K44" s="82">
        <f>__Anonymous_Sheet_DB__034334510[[#This Row],[VALOR MENSAL]]*12</f>
        <v>1006426.6799999999</v>
      </c>
      <c r="L44" s="81">
        <v>45342</v>
      </c>
    </row>
    <row r="45" spans="2:12" s="78" customFormat="1" ht="36" x14ac:dyDescent="0.3">
      <c r="B45" s="104"/>
      <c r="C45" s="79" t="s">
        <v>570</v>
      </c>
      <c r="D45" s="79" t="s">
        <v>110</v>
      </c>
      <c r="E45" s="79" t="s">
        <v>111</v>
      </c>
      <c r="F45" s="79" t="s">
        <v>429</v>
      </c>
      <c r="G45" s="79" t="s">
        <v>430</v>
      </c>
      <c r="H45" s="79" t="s">
        <v>112</v>
      </c>
      <c r="I45" s="81" t="s">
        <v>568</v>
      </c>
      <c r="J45" s="82">
        <v>83868.89</v>
      </c>
      <c r="K45" s="82">
        <f>__Anonymous_Sheet_DB__034334510[[#This Row],[VALOR MENSAL]]*12</f>
        <v>1006426.6799999999</v>
      </c>
      <c r="L45" s="81">
        <v>45597</v>
      </c>
    </row>
    <row r="46" spans="2:12" s="78" customFormat="1" ht="36" x14ac:dyDescent="0.3">
      <c r="B46" s="105"/>
      <c r="C46" s="79" t="s">
        <v>699</v>
      </c>
      <c r="D46" s="79" t="s">
        <v>110</v>
      </c>
      <c r="E46" s="79" t="s">
        <v>111</v>
      </c>
      <c r="F46" s="79" t="s">
        <v>429</v>
      </c>
      <c r="G46" s="79" t="s">
        <v>430</v>
      </c>
      <c r="H46" s="79" t="s">
        <v>112</v>
      </c>
      <c r="I46" s="81">
        <v>45813</v>
      </c>
      <c r="J46" s="82">
        <v>0</v>
      </c>
      <c r="K46" s="82">
        <f>__Anonymous_Sheet_DB__034334510[[#This Row],[VALOR MENSAL]]*12</f>
        <v>0</v>
      </c>
      <c r="L46" s="81">
        <v>45834</v>
      </c>
    </row>
    <row r="47" spans="2:12" s="78" customFormat="1" ht="36" x14ac:dyDescent="0.3">
      <c r="B47" s="103" t="s">
        <v>846</v>
      </c>
      <c r="C47" s="80" t="s">
        <v>432</v>
      </c>
      <c r="D47" s="79" t="s">
        <v>114</v>
      </c>
      <c r="E47" s="79" t="s">
        <v>115</v>
      </c>
      <c r="F47" s="79" t="s">
        <v>433</v>
      </c>
      <c r="G47" s="79" t="s">
        <v>434</v>
      </c>
      <c r="H47" s="79" t="s">
        <v>314</v>
      </c>
      <c r="I47" s="81" t="s">
        <v>88</v>
      </c>
      <c r="J47" s="82">
        <v>262060</v>
      </c>
      <c r="K47" s="82">
        <f>__Anonymous_Sheet_DB__034334510[[#This Row],[VALOR MENSAL]]*12</f>
        <v>3144720</v>
      </c>
      <c r="L47" s="81">
        <v>44866</v>
      </c>
    </row>
    <row r="48" spans="2:12" s="78" customFormat="1" ht="36" x14ac:dyDescent="0.3">
      <c r="B48" s="104"/>
      <c r="C48" s="80" t="s">
        <v>116</v>
      </c>
      <c r="D48" s="79" t="s">
        <v>114</v>
      </c>
      <c r="E48" s="79" t="s">
        <v>115</v>
      </c>
      <c r="F48" s="79" t="s">
        <v>433</v>
      </c>
      <c r="G48" s="79" t="s">
        <v>434</v>
      </c>
      <c r="H48" s="79" t="s">
        <v>314</v>
      </c>
      <c r="I48" s="81" t="s">
        <v>90</v>
      </c>
      <c r="J48" s="82">
        <v>262060</v>
      </c>
      <c r="K48" s="82">
        <f>__Anonymous_Sheet_DB__034334510[[#This Row],[VALOR MENSAL]]*12</f>
        <v>3144720</v>
      </c>
      <c r="L48" s="81">
        <v>45225</v>
      </c>
    </row>
    <row r="49" spans="2:12" s="78" customFormat="1" ht="36" x14ac:dyDescent="0.3">
      <c r="B49" s="104"/>
      <c r="C49" s="80" t="s">
        <v>435</v>
      </c>
      <c r="D49" s="79" t="s">
        <v>114</v>
      </c>
      <c r="E49" s="79" t="s">
        <v>115</v>
      </c>
      <c r="F49" s="79" t="s">
        <v>433</v>
      </c>
      <c r="G49" s="79" t="s">
        <v>434</v>
      </c>
      <c r="H49" s="79" t="s">
        <v>314</v>
      </c>
      <c r="I49" s="81" t="s">
        <v>436</v>
      </c>
      <c r="J49" s="82">
        <v>184856.2</v>
      </c>
      <c r="K49" s="82">
        <f>__Anonymous_Sheet_DB__034334510[[#This Row],[VALOR MENSAL]]*12</f>
        <v>2218274.4000000004</v>
      </c>
      <c r="L49" s="81">
        <v>45328</v>
      </c>
    </row>
    <row r="50" spans="2:12" s="78" customFormat="1" ht="36" x14ac:dyDescent="0.3">
      <c r="B50" s="104"/>
      <c r="C50" s="80" t="s">
        <v>558</v>
      </c>
      <c r="D50" s="79" t="s">
        <v>114</v>
      </c>
      <c r="E50" s="79" t="s">
        <v>115</v>
      </c>
      <c r="F50" s="79" t="s">
        <v>433</v>
      </c>
      <c r="G50" s="79" t="s">
        <v>434</v>
      </c>
      <c r="H50" s="79" t="s">
        <v>314</v>
      </c>
      <c r="I50" s="81" t="s">
        <v>559</v>
      </c>
      <c r="J50" s="82">
        <v>184856.2</v>
      </c>
      <c r="K50" s="82">
        <f>__Anonymous_Sheet_DB__034334510[[#This Row],[VALOR MENSAL]]*12</f>
        <v>2218274.4000000004</v>
      </c>
      <c r="L50" s="81">
        <v>45591</v>
      </c>
    </row>
    <row r="51" spans="2:12" s="78" customFormat="1" ht="36" x14ac:dyDescent="0.3">
      <c r="B51" s="105"/>
      <c r="C51" s="80" t="s">
        <v>697</v>
      </c>
      <c r="D51" s="79" t="s">
        <v>114</v>
      </c>
      <c r="E51" s="79" t="s">
        <v>115</v>
      </c>
      <c r="F51" s="79" t="s">
        <v>433</v>
      </c>
      <c r="G51" s="79" t="s">
        <v>434</v>
      </c>
      <c r="H51" s="79" t="s">
        <v>314</v>
      </c>
      <c r="I51" s="81" t="s">
        <v>698</v>
      </c>
      <c r="J51" s="82">
        <v>203134.9</v>
      </c>
      <c r="K51" s="82">
        <f>__Anonymous_Sheet_DB__034334510[[#This Row],[VALOR MENSAL]]*12</f>
        <v>2437618.7999999998</v>
      </c>
      <c r="L51" s="81">
        <v>45807</v>
      </c>
    </row>
    <row r="52" spans="2:12" s="78" customFormat="1" ht="36" x14ac:dyDescent="0.3">
      <c r="B52" s="103" t="s">
        <v>847</v>
      </c>
      <c r="C52" s="80" t="s">
        <v>437</v>
      </c>
      <c r="D52" s="79" t="s">
        <v>117</v>
      </c>
      <c r="E52" s="79" t="s">
        <v>118</v>
      </c>
      <c r="F52" s="79" t="s">
        <v>438</v>
      </c>
      <c r="G52" s="79" t="s">
        <v>439</v>
      </c>
      <c r="H52" s="79" t="s">
        <v>313</v>
      </c>
      <c r="I52" s="81" t="s">
        <v>113</v>
      </c>
      <c r="J52" s="82">
        <v>15000</v>
      </c>
      <c r="K52" s="82">
        <f>__Anonymous_Sheet_DB__034334510[[#This Row],[VALOR MENSAL]]*12</f>
        <v>180000</v>
      </c>
      <c r="L52" s="81">
        <v>44875</v>
      </c>
    </row>
    <row r="53" spans="2:12" s="78" customFormat="1" ht="36" x14ac:dyDescent="0.3">
      <c r="B53" s="104"/>
      <c r="C53" s="80" t="s">
        <v>119</v>
      </c>
      <c r="D53" s="79" t="s">
        <v>117</v>
      </c>
      <c r="E53" s="79" t="s">
        <v>118</v>
      </c>
      <c r="F53" s="79" t="s">
        <v>438</v>
      </c>
      <c r="G53" s="79" t="s">
        <v>439</v>
      </c>
      <c r="H53" s="79" t="s">
        <v>313</v>
      </c>
      <c r="I53" s="81" t="s">
        <v>120</v>
      </c>
      <c r="J53" s="82">
        <v>13000</v>
      </c>
      <c r="K53" s="82">
        <f>__Anonymous_Sheet_DB__034334510[[#This Row],[VALOR MENSAL]]*12</f>
        <v>156000</v>
      </c>
      <c r="L53" s="81">
        <v>45137</v>
      </c>
    </row>
    <row r="54" spans="2:12" s="78" customFormat="1" ht="36" x14ac:dyDescent="0.3">
      <c r="B54" s="104"/>
      <c r="C54" s="80" t="s">
        <v>121</v>
      </c>
      <c r="D54" s="79" t="s">
        <v>117</v>
      </c>
      <c r="E54" s="79" t="s">
        <v>118</v>
      </c>
      <c r="F54" s="79" t="s">
        <v>438</v>
      </c>
      <c r="G54" s="79" t="s">
        <v>439</v>
      </c>
      <c r="H54" s="79" t="s">
        <v>313</v>
      </c>
      <c r="I54" s="81" t="s">
        <v>122</v>
      </c>
      <c r="J54" s="82">
        <v>13000</v>
      </c>
      <c r="K54" s="82">
        <f>__Anonymous_Sheet_DB__034334510[[#This Row],[VALOR MENSAL]]*12</f>
        <v>156000</v>
      </c>
      <c r="L54" s="81">
        <v>45261</v>
      </c>
    </row>
    <row r="55" spans="2:12" s="78" customFormat="1" ht="36" x14ac:dyDescent="0.3">
      <c r="B55" s="104"/>
      <c r="C55" s="80" t="s">
        <v>569</v>
      </c>
      <c r="D55" s="79" t="s">
        <v>117</v>
      </c>
      <c r="E55" s="79" t="s">
        <v>118</v>
      </c>
      <c r="F55" s="79" t="s">
        <v>438</v>
      </c>
      <c r="G55" s="79" t="s">
        <v>439</v>
      </c>
      <c r="H55" s="79" t="s">
        <v>313</v>
      </c>
      <c r="I55" s="81" t="s">
        <v>568</v>
      </c>
      <c r="J55" s="82">
        <v>11000</v>
      </c>
      <c r="K55" s="82">
        <f>__Anonymous_Sheet_DB__034334510[[#This Row],[VALOR MENSAL]]*12</f>
        <v>132000</v>
      </c>
      <c r="L55" s="81">
        <v>45621</v>
      </c>
    </row>
    <row r="56" spans="2:12" s="78" customFormat="1" ht="36" hidden="1" x14ac:dyDescent="0.3">
      <c r="B56" s="105"/>
      <c r="C56" s="80" t="s">
        <v>931</v>
      </c>
      <c r="D56" s="79" t="s">
        <v>117</v>
      </c>
      <c r="E56" s="79" t="s">
        <v>118</v>
      </c>
      <c r="F56" s="79" t="s">
        <v>438</v>
      </c>
      <c r="G56" s="79" t="s">
        <v>439</v>
      </c>
      <c r="H56" s="79" t="s">
        <v>313</v>
      </c>
      <c r="I56" s="81" t="s">
        <v>795</v>
      </c>
      <c r="J56" s="82">
        <v>11528.71</v>
      </c>
      <c r="K56" s="82">
        <f>__Anonymous_Sheet_DB__034334510[[#This Row],[VALOR MENSAL]]*7</f>
        <v>80700.97</v>
      </c>
      <c r="L56" s="81">
        <v>45992</v>
      </c>
    </row>
    <row r="57" spans="2:12" s="78" customFormat="1" ht="36" x14ac:dyDescent="0.3">
      <c r="B57" s="103" t="s">
        <v>848</v>
      </c>
      <c r="C57" s="80" t="s">
        <v>749</v>
      </c>
      <c r="D57" s="80" t="s">
        <v>123</v>
      </c>
      <c r="E57" s="79" t="s">
        <v>124</v>
      </c>
      <c r="F57" s="79" t="s">
        <v>440</v>
      </c>
      <c r="G57" s="79" t="s">
        <v>441</v>
      </c>
      <c r="H57" s="79" t="s">
        <v>315</v>
      </c>
      <c r="I57" s="81" t="s">
        <v>125</v>
      </c>
      <c r="J57" s="82">
        <v>344.26</v>
      </c>
      <c r="K57" s="82">
        <f>__Anonymous_Sheet_DB__034334510[[#This Row],[VALOR MENSAL]]*12</f>
        <v>4131.12</v>
      </c>
      <c r="L57" s="81">
        <v>44887</v>
      </c>
    </row>
    <row r="58" spans="2:12" s="78" customFormat="1" ht="36" x14ac:dyDescent="0.3">
      <c r="B58" s="104"/>
      <c r="C58" s="80" t="s">
        <v>126</v>
      </c>
      <c r="D58" s="80" t="s">
        <v>123</v>
      </c>
      <c r="E58" s="79" t="s">
        <v>124</v>
      </c>
      <c r="F58" s="79" t="s">
        <v>440</v>
      </c>
      <c r="G58" s="79" t="s">
        <v>441</v>
      </c>
      <c r="H58" s="79" t="s">
        <v>315</v>
      </c>
      <c r="I58" s="81" t="s">
        <v>125</v>
      </c>
      <c r="J58" s="82">
        <v>344.26</v>
      </c>
      <c r="K58" s="82">
        <f>__Anonymous_Sheet_DB__034334510[[#This Row],[VALOR MENSAL]]*12</f>
        <v>4131.12</v>
      </c>
      <c r="L58" s="81">
        <v>44887</v>
      </c>
    </row>
    <row r="59" spans="2:12" s="78" customFormat="1" ht="36" x14ac:dyDescent="0.3">
      <c r="B59" s="104"/>
      <c r="C59" s="80" t="s">
        <v>127</v>
      </c>
      <c r="D59" s="80" t="s">
        <v>123</v>
      </c>
      <c r="E59" s="79" t="s">
        <v>124</v>
      </c>
      <c r="F59" s="79" t="s">
        <v>440</v>
      </c>
      <c r="G59" s="79" t="s">
        <v>441</v>
      </c>
      <c r="H59" s="79" t="s">
        <v>315</v>
      </c>
      <c r="I59" s="81" t="s">
        <v>128</v>
      </c>
      <c r="J59" s="82">
        <v>344.26</v>
      </c>
      <c r="K59" s="82">
        <f>__Anonymous_Sheet_DB__034334510[[#This Row],[VALOR MENSAL]]*12</f>
        <v>4131.12</v>
      </c>
      <c r="L59" s="81">
        <v>45252</v>
      </c>
    </row>
    <row r="60" spans="2:12" s="78" customFormat="1" ht="36" x14ac:dyDescent="0.3">
      <c r="B60" s="105"/>
      <c r="C60" s="80" t="s">
        <v>571</v>
      </c>
      <c r="D60" s="80" t="s">
        <v>123</v>
      </c>
      <c r="E60" s="79" t="s">
        <v>124</v>
      </c>
      <c r="F60" s="79" t="s">
        <v>440</v>
      </c>
      <c r="G60" s="79" t="s">
        <v>441</v>
      </c>
      <c r="H60" s="79" t="s">
        <v>315</v>
      </c>
      <c r="I60" s="81" t="s">
        <v>572</v>
      </c>
      <c r="J60" s="82">
        <v>344.26</v>
      </c>
      <c r="K60" s="82">
        <f>__Anonymous_Sheet_DB__034334510[[#This Row],[VALOR MENSAL]]*12</f>
        <v>4131.12</v>
      </c>
      <c r="L60" s="81">
        <v>45618</v>
      </c>
    </row>
    <row r="61" spans="2:12" s="78" customFormat="1" ht="36" x14ac:dyDescent="0.3">
      <c r="B61" s="103" t="s">
        <v>908</v>
      </c>
      <c r="C61" s="80" t="s">
        <v>442</v>
      </c>
      <c r="D61" s="79" t="s">
        <v>129</v>
      </c>
      <c r="E61" s="79" t="s">
        <v>130</v>
      </c>
      <c r="F61" s="79" t="s">
        <v>443</v>
      </c>
      <c r="G61" s="79" t="s">
        <v>444</v>
      </c>
      <c r="H61" s="79" t="s">
        <v>131</v>
      </c>
      <c r="I61" s="81" t="s">
        <v>132</v>
      </c>
      <c r="J61" s="82">
        <v>8000</v>
      </c>
      <c r="K61" s="82">
        <f>__Anonymous_Sheet_DB__034334510[[#This Row],[VALOR MENSAL]]*12</f>
        <v>96000</v>
      </c>
      <c r="L61" s="81">
        <v>44866</v>
      </c>
    </row>
    <row r="62" spans="2:12" s="78" customFormat="1" ht="36" x14ac:dyDescent="0.3">
      <c r="B62" s="104"/>
      <c r="C62" s="80" t="s">
        <v>133</v>
      </c>
      <c r="D62" s="79" t="s">
        <v>129</v>
      </c>
      <c r="E62" s="79" t="s">
        <v>130</v>
      </c>
      <c r="F62" s="79" t="s">
        <v>443</v>
      </c>
      <c r="G62" s="79" t="s">
        <v>444</v>
      </c>
      <c r="H62" s="79" t="s">
        <v>131</v>
      </c>
      <c r="I62" s="81" t="s">
        <v>134</v>
      </c>
      <c r="J62" s="82">
        <v>7200</v>
      </c>
      <c r="K62" s="82">
        <f>__Anonymous_Sheet_DB__034334510[[#This Row],[VALOR MENSAL]]*12</f>
        <v>86400</v>
      </c>
      <c r="L62" s="81">
        <v>45152</v>
      </c>
    </row>
    <row r="63" spans="2:12" s="78" customFormat="1" ht="36" x14ac:dyDescent="0.3">
      <c r="B63" s="104"/>
      <c r="C63" s="80" t="s">
        <v>135</v>
      </c>
      <c r="D63" s="79" t="s">
        <v>129</v>
      </c>
      <c r="E63" s="79" t="s">
        <v>130</v>
      </c>
      <c r="F63" s="79" t="s">
        <v>443</v>
      </c>
      <c r="G63" s="79" t="s">
        <v>444</v>
      </c>
      <c r="H63" s="79" t="s">
        <v>131</v>
      </c>
      <c r="I63" s="81" t="s">
        <v>90</v>
      </c>
      <c r="J63" s="82">
        <v>8000</v>
      </c>
      <c r="K63" s="82">
        <f>__Anonymous_Sheet_DB__034334510[[#This Row],[VALOR MENSAL]]*12</f>
        <v>96000</v>
      </c>
      <c r="L63" s="81">
        <v>45240</v>
      </c>
    </row>
    <row r="64" spans="2:12" s="78" customFormat="1" ht="36" x14ac:dyDescent="0.3">
      <c r="B64" s="104"/>
      <c r="C64" s="80" t="s">
        <v>573</v>
      </c>
      <c r="D64" s="79" t="s">
        <v>129</v>
      </c>
      <c r="E64" s="79" t="s">
        <v>130</v>
      </c>
      <c r="F64" s="79" t="s">
        <v>443</v>
      </c>
      <c r="G64" s="79" t="s">
        <v>444</v>
      </c>
      <c r="H64" s="79" t="s">
        <v>131</v>
      </c>
      <c r="I64" s="81" t="s">
        <v>567</v>
      </c>
      <c r="J64" s="82">
        <v>8000</v>
      </c>
      <c r="K64" s="82">
        <f>__Anonymous_Sheet_DB__034334510[[#This Row],[VALOR MENSAL]]*12</f>
        <v>96000</v>
      </c>
      <c r="L64" s="81">
        <v>45606</v>
      </c>
    </row>
    <row r="65" spans="2:12" s="78" customFormat="1" ht="36" x14ac:dyDescent="0.3">
      <c r="B65" s="104"/>
      <c r="C65" s="80" t="s">
        <v>731</v>
      </c>
      <c r="D65" s="79" t="s">
        <v>129</v>
      </c>
      <c r="E65" s="79" t="s">
        <v>130</v>
      </c>
      <c r="F65" s="79" t="s">
        <v>443</v>
      </c>
      <c r="G65" s="79" t="s">
        <v>444</v>
      </c>
      <c r="H65" s="79" t="s">
        <v>131</v>
      </c>
      <c r="I65" s="81" t="s">
        <v>567</v>
      </c>
      <c r="J65" s="82">
        <v>7930.77</v>
      </c>
      <c r="K65" s="82">
        <f>__Anonymous_Sheet_DB__034334510[[#This Row],[VALOR MENSAL]]*12</f>
        <v>95169.24</v>
      </c>
      <c r="L65" s="81">
        <v>45639</v>
      </c>
    </row>
    <row r="66" spans="2:12" s="78" customFormat="1" ht="36" hidden="1" x14ac:dyDescent="0.3">
      <c r="B66" s="105"/>
      <c r="C66" s="80" t="s">
        <v>792</v>
      </c>
      <c r="D66" s="79" t="s">
        <v>129</v>
      </c>
      <c r="E66" s="79" t="s">
        <v>130</v>
      </c>
      <c r="F66" s="79" t="s">
        <v>443</v>
      </c>
      <c r="G66" s="79" t="s">
        <v>444</v>
      </c>
      <c r="H66" s="79" t="s">
        <v>131</v>
      </c>
      <c r="I66" s="81" t="s">
        <v>793</v>
      </c>
      <c r="J66" s="82">
        <v>7930.77</v>
      </c>
      <c r="K66" s="82">
        <f>__Anonymous_Sheet_DB__034334510[[#This Row],[VALOR MENSAL]]*8</f>
        <v>63446.16</v>
      </c>
      <c r="L66" s="81">
        <v>45960</v>
      </c>
    </row>
    <row r="67" spans="2:12" s="78" customFormat="1" ht="54" x14ac:dyDescent="0.3">
      <c r="B67" s="103" t="s">
        <v>849</v>
      </c>
      <c r="C67" s="80" t="s">
        <v>836</v>
      </c>
      <c r="D67" s="79" t="s">
        <v>136</v>
      </c>
      <c r="E67" s="79" t="s">
        <v>137</v>
      </c>
      <c r="F67" s="79" t="s">
        <v>445</v>
      </c>
      <c r="G67" s="79" t="s">
        <v>446</v>
      </c>
      <c r="H67" s="79" t="s">
        <v>138</v>
      </c>
      <c r="I67" s="81" t="s">
        <v>88</v>
      </c>
      <c r="J67" s="82">
        <v>20000</v>
      </c>
      <c r="K67" s="82">
        <f>__Anonymous_Sheet_DB__034334510[[#This Row],[VALOR MENSAL]]*12</f>
        <v>240000</v>
      </c>
      <c r="L67" s="81">
        <v>44866</v>
      </c>
    </row>
    <row r="68" spans="2:12" s="78" customFormat="1" ht="54" x14ac:dyDescent="0.3">
      <c r="B68" s="104"/>
      <c r="C68" s="80" t="s">
        <v>139</v>
      </c>
      <c r="D68" s="79" t="s">
        <v>136</v>
      </c>
      <c r="E68" s="79" t="s">
        <v>137</v>
      </c>
      <c r="F68" s="79" t="s">
        <v>445</v>
      </c>
      <c r="G68" s="79" t="s">
        <v>446</v>
      </c>
      <c r="H68" s="79" t="s">
        <v>138</v>
      </c>
      <c r="I68" s="81" t="s">
        <v>447</v>
      </c>
      <c r="J68" s="82">
        <v>18000</v>
      </c>
      <c r="K68" s="82">
        <f>__Anonymous_Sheet_DB__034334510[[#This Row],[VALOR MENSAL]]*12</f>
        <v>216000</v>
      </c>
      <c r="L68" s="81">
        <v>45152</v>
      </c>
    </row>
    <row r="69" spans="2:12" s="78" customFormat="1" ht="54" x14ac:dyDescent="0.3">
      <c r="B69" s="104"/>
      <c r="C69" s="80" t="s">
        <v>141</v>
      </c>
      <c r="D69" s="79" t="s">
        <v>136</v>
      </c>
      <c r="E69" s="79" t="s">
        <v>137</v>
      </c>
      <c r="F69" s="79" t="s">
        <v>445</v>
      </c>
      <c r="G69" s="79" t="s">
        <v>446</v>
      </c>
      <c r="H69" s="79" t="s">
        <v>138</v>
      </c>
      <c r="I69" s="81" t="s">
        <v>90</v>
      </c>
      <c r="J69" s="82">
        <v>20000</v>
      </c>
      <c r="K69" s="82">
        <f>__Anonymous_Sheet_DB__034334510[[#This Row],[VALOR MENSAL]]*12</f>
        <v>240000</v>
      </c>
      <c r="L69" s="81">
        <v>45231</v>
      </c>
    </row>
    <row r="70" spans="2:12" s="78" customFormat="1" ht="54" x14ac:dyDescent="0.3">
      <c r="B70" s="104"/>
      <c r="C70" s="80" t="s">
        <v>574</v>
      </c>
      <c r="D70" s="79" t="s">
        <v>136</v>
      </c>
      <c r="E70" s="79" t="s">
        <v>137</v>
      </c>
      <c r="F70" s="79" t="s">
        <v>445</v>
      </c>
      <c r="G70" s="79" t="s">
        <v>446</v>
      </c>
      <c r="H70" s="79" t="s">
        <v>138</v>
      </c>
      <c r="I70" s="81" t="s">
        <v>567</v>
      </c>
      <c r="J70" s="82">
        <v>20000</v>
      </c>
      <c r="K70" s="82">
        <f>__Anonymous_Sheet_DB__034334510[[#This Row],[VALOR MENSAL]]*12</f>
        <v>240000</v>
      </c>
      <c r="L70" s="81">
        <v>45597</v>
      </c>
    </row>
    <row r="71" spans="2:12" s="78" customFormat="1" ht="54" x14ac:dyDescent="0.3">
      <c r="B71" s="104"/>
      <c r="C71" s="80" t="s">
        <v>732</v>
      </c>
      <c r="D71" s="79" t="s">
        <v>136</v>
      </c>
      <c r="E71" s="79" t="s">
        <v>137</v>
      </c>
      <c r="F71" s="79" t="s">
        <v>445</v>
      </c>
      <c r="G71" s="79" t="s">
        <v>446</v>
      </c>
      <c r="H71" s="79" t="s">
        <v>138</v>
      </c>
      <c r="I71" s="81" t="s">
        <v>567</v>
      </c>
      <c r="J71" s="82">
        <v>19826.939999999999</v>
      </c>
      <c r="K71" s="82">
        <f>__Anonymous_Sheet_DB__034334510[[#This Row],[VALOR MENSAL]]*12</f>
        <v>237923.27999999997</v>
      </c>
      <c r="L71" s="81">
        <v>45657</v>
      </c>
    </row>
    <row r="72" spans="2:12" s="78" customFormat="1" ht="54" x14ac:dyDescent="0.3">
      <c r="B72" s="104"/>
      <c r="C72" s="80" t="s">
        <v>744</v>
      </c>
      <c r="D72" s="79" t="s">
        <v>136</v>
      </c>
      <c r="E72" s="79" t="s">
        <v>137</v>
      </c>
      <c r="F72" s="79" t="s">
        <v>445</v>
      </c>
      <c r="G72" s="79" t="s">
        <v>446</v>
      </c>
      <c r="H72" s="79" t="s">
        <v>138</v>
      </c>
      <c r="I72" s="81" t="s">
        <v>745</v>
      </c>
      <c r="J72" s="82">
        <v>22750.87</v>
      </c>
      <c r="K72" s="82">
        <f>__Anonymous_Sheet_DB__034334510[[#This Row],[VALOR MENSAL]]*12</f>
        <v>273010.44</v>
      </c>
      <c r="L72" s="81">
        <v>45779</v>
      </c>
    </row>
    <row r="73" spans="2:12" s="78" customFormat="1" ht="54" hidden="1" x14ac:dyDescent="0.3">
      <c r="B73" s="105"/>
      <c r="C73" s="80" t="s">
        <v>794</v>
      </c>
      <c r="D73" s="79" t="s">
        <v>136</v>
      </c>
      <c r="E73" s="79" t="s">
        <v>137</v>
      </c>
      <c r="F73" s="79" t="s">
        <v>445</v>
      </c>
      <c r="G73" s="79" t="s">
        <v>446</v>
      </c>
      <c r="H73" s="79" t="s">
        <v>138</v>
      </c>
      <c r="I73" s="81" t="s">
        <v>793</v>
      </c>
      <c r="J73" s="82">
        <v>22750.87</v>
      </c>
      <c r="K73" s="82">
        <f>__Anonymous_Sheet_DB__034334510[[#This Row],[VALOR MENSAL]]*8</f>
        <v>182006.96</v>
      </c>
      <c r="L73" s="81">
        <v>45960</v>
      </c>
    </row>
    <row r="74" spans="2:12" s="78" customFormat="1" ht="36" x14ac:dyDescent="0.3">
      <c r="B74" s="103" t="s">
        <v>850</v>
      </c>
      <c r="C74" s="80" t="s">
        <v>837</v>
      </c>
      <c r="D74" s="79" t="s">
        <v>142</v>
      </c>
      <c r="E74" s="79" t="s">
        <v>143</v>
      </c>
      <c r="F74" s="79" t="s">
        <v>448</v>
      </c>
      <c r="G74" s="79" t="s">
        <v>449</v>
      </c>
      <c r="H74" s="79" t="s">
        <v>144</v>
      </c>
      <c r="I74" s="81" t="s">
        <v>145</v>
      </c>
      <c r="J74" s="82">
        <v>52000</v>
      </c>
      <c r="K74" s="82">
        <f>__Anonymous_Sheet_DB__034334510[[#This Row],[VALOR MENSAL]]*12</f>
        <v>624000</v>
      </c>
      <c r="L74" s="81">
        <v>44866</v>
      </c>
    </row>
    <row r="75" spans="2:12" s="78" customFormat="1" ht="36" x14ac:dyDescent="0.3">
      <c r="B75" s="104"/>
      <c r="C75" s="80" t="s">
        <v>146</v>
      </c>
      <c r="D75" s="79" t="s">
        <v>142</v>
      </c>
      <c r="E75" s="79" t="s">
        <v>143</v>
      </c>
      <c r="F75" s="79" t="s">
        <v>448</v>
      </c>
      <c r="G75" s="79" t="s">
        <v>449</v>
      </c>
      <c r="H75" s="79" t="s">
        <v>144</v>
      </c>
      <c r="I75" s="81" t="s">
        <v>147</v>
      </c>
      <c r="J75" s="82">
        <v>42250</v>
      </c>
      <c r="K75" s="82">
        <f>__Anonymous_Sheet_DB__034334510[[#This Row],[VALOR MENSAL]]*12</f>
        <v>507000</v>
      </c>
      <c r="L75" s="81">
        <v>45027</v>
      </c>
    </row>
    <row r="76" spans="2:12" s="78" customFormat="1" ht="36" x14ac:dyDescent="0.3">
      <c r="B76" s="104"/>
      <c r="C76" s="80" t="s">
        <v>148</v>
      </c>
      <c r="D76" s="79" t="s">
        <v>142</v>
      </c>
      <c r="E76" s="79" t="s">
        <v>143</v>
      </c>
      <c r="F76" s="79" t="s">
        <v>448</v>
      </c>
      <c r="G76" s="79" t="s">
        <v>449</v>
      </c>
      <c r="H76" s="79" t="s">
        <v>144</v>
      </c>
      <c r="I76" s="81" t="s">
        <v>450</v>
      </c>
      <c r="J76" s="82">
        <v>25856.35</v>
      </c>
      <c r="K76" s="82">
        <f>__Anonymous_Sheet_DB__034334510[[#This Row],[VALOR MENSAL]]*12</f>
        <v>310276.19999999995</v>
      </c>
      <c r="L76" s="81">
        <v>45107</v>
      </c>
    </row>
    <row r="77" spans="2:12" s="78" customFormat="1" ht="36" x14ac:dyDescent="0.3">
      <c r="B77" s="104"/>
      <c r="C77" s="80" t="s">
        <v>150</v>
      </c>
      <c r="D77" s="79" t="s">
        <v>142</v>
      </c>
      <c r="E77" s="79" t="s">
        <v>143</v>
      </c>
      <c r="F77" s="79" t="s">
        <v>448</v>
      </c>
      <c r="G77" s="79" t="s">
        <v>449</v>
      </c>
      <c r="H77" s="79" t="s">
        <v>144</v>
      </c>
      <c r="I77" s="81" t="s">
        <v>451</v>
      </c>
      <c r="J77" s="82">
        <v>25856.35</v>
      </c>
      <c r="K77" s="82">
        <f>__Anonymous_Sheet_DB__034334510[[#This Row],[VALOR MENSAL]]*12</f>
        <v>310276.19999999995</v>
      </c>
      <c r="L77" s="81">
        <v>45107</v>
      </c>
    </row>
    <row r="78" spans="2:12" s="78" customFormat="1" ht="36" x14ac:dyDescent="0.3">
      <c r="B78" s="104"/>
      <c r="C78" s="80" t="s">
        <v>339</v>
      </c>
      <c r="D78" s="79" t="s">
        <v>142</v>
      </c>
      <c r="E78" s="79" t="s">
        <v>143</v>
      </c>
      <c r="F78" s="79" t="s">
        <v>448</v>
      </c>
      <c r="G78" s="79" t="s">
        <v>449</v>
      </c>
      <c r="H78" s="79" t="s">
        <v>144</v>
      </c>
      <c r="I78" s="81" t="s">
        <v>452</v>
      </c>
      <c r="J78" s="82">
        <v>24050</v>
      </c>
      <c r="K78" s="82">
        <f>__Anonymous_Sheet_DB__034334510[[#This Row],[VALOR MENSAL]]*12</f>
        <v>288600</v>
      </c>
      <c r="L78" s="81">
        <v>45292</v>
      </c>
    </row>
    <row r="79" spans="2:12" s="78" customFormat="1" ht="36" x14ac:dyDescent="0.3">
      <c r="B79" s="105"/>
      <c r="C79" s="80" t="s">
        <v>566</v>
      </c>
      <c r="D79" s="79" t="s">
        <v>142</v>
      </c>
      <c r="E79" s="79" t="s">
        <v>143</v>
      </c>
      <c r="F79" s="79" t="s">
        <v>448</v>
      </c>
      <c r="G79" s="79" t="s">
        <v>449</v>
      </c>
      <c r="H79" s="79" t="s">
        <v>144</v>
      </c>
      <c r="I79" s="81" t="s">
        <v>567</v>
      </c>
      <c r="J79" s="82">
        <v>14300</v>
      </c>
      <c r="K79" s="82">
        <f>__Anonymous_Sheet_DB__034334510[[#This Row],[VALOR MENSAL]]*12</f>
        <v>171600</v>
      </c>
      <c r="L79" s="81">
        <v>45597</v>
      </c>
    </row>
    <row r="80" spans="2:12" s="78" customFormat="1" ht="36" x14ac:dyDescent="0.3">
      <c r="B80" s="103" t="s">
        <v>851</v>
      </c>
      <c r="C80" s="80" t="s">
        <v>455</v>
      </c>
      <c r="D80" s="79" t="s">
        <v>159</v>
      </c>
      <c r="E80" s="79" t="s">
        <v>160</v>
      </c>
      <c r="F80" s="79" t="s">
        <v>453</v>
      </c>
      <c r="G80" s="79" t="s">
        <v>454</v>
      </c>
      <c r="H80" s="79" t="s">
        <v>161</v>
      </c>
      <c r="I80" s="81" t="s">
        <v>162</v>
      </c>
      <c r="J80" s="82">
        <v>6800</v>
      </c>
      <c r="K80" s="82">
        <f>__Anonymous_Sheet_DB__034334510[[#This Row],[VALOR MENSAL]]*12</f>
        <v>81600</v>
      </c>
      <c r="L80" s="81">
        <v>44880</v>
      </c>
    </row>
    <row r="81" spans="2:12" s="78" customFormat="1" ht="36" x14ac:dyDescent="0.3">
      <c r="B81" s="104"/>
      <c r="C81" s="80" t="s">
        <v>163</v>
      </c>
      <c r="D81" s="79" t="s">
        <v>159</v>
      </c>
      <c r="E81" s="79" t="s">
        <v>160</v>
      </c>
      <c r="F81" s="79" t="s">
        <v>453</v>
      </c>
      <c r="G81" s="79" t="s">
        <v>454</v>
      </c>
      <c r="H81" s="79" t="s">
        <v>161</v>
      </c>
      <c r="I81" s="81" t="s">
        <v>164</v>
      </c>
      <c r="J81" s="82">
        <v>6800</v>
      </c>
      <c r="K81" s="82">
        <f>__Anonymous_Sheet_DB__034334510[[#This Row],[VALOR MENSAL]]*12</f>
        <v>81600</v>
      </c>
      <c r="L81" s="81">
        <v>45245</v>
      </c>
    </row>
    <row r="82" spans="2:12" s="78" customFormat="1" ht="36" x14ac:dyDescent="0.3">
      <c r="B82" s="104"/>
      <c r="C82" s="80" t="s">
        <v>598</v>
      </c>
      <c r="D82" s="79" t="s">
        <v>159</v>
      </c>
      <c r="E82" s="79" t="s">
        <v>160</v>
      </c>
      <c r="F82" s="79" t="s">
        <v>453</v>
      </c>
      <c r="G82" s="79" t="s">
        <v>454</v>
      </c>
      <c r="H82" s="79" t="s">
        <v>161</v>
      </c>
      <c r="I82" s="81" t="s">
        <v>599</v>
      </c>
      <c r="J82" s="82">
        <v>6800</v>
      </c>
      <c r="K82" s="82">
        <f>__Anonymous_Sheet_DB__034334510[[#This Row],[VALOR MENSAL]]*12</f>
        <v>81600</v>
      </c>
      <c r="L82" s="81">
        <v>45611</v>
      </c>
    </row>
    <row r="83" spans="2:12" s="78" customFormat="1" ht="36" hidden="1" x14ac:dyDescent="0.3">
      <c r="B83" s="105"/>
      <c r="C83" s="80" t="s">
        <v>824</v>
      </c>
      <c r="D83" s="79" t="s">
        <v>159</v>
      </c>
      <c r="E83" s="79" t="s">
        <v>160</v>
      </c>
      <c r="F83" s="79" t="s">
        <v>453</v>
      </c>
      <c r="G83" s="79" t="s">
        <v>454</v>
      </c>
      <c r="H83" s="79" t="s">
        <v>161</v>
      </c>
      <c r="I83" s="81" t="s">
        <v>825</v>
      </c>
      <c r="J83" s="82">
        <v>6800</v>
      </c>
      <c r="K83" s="82">
        <f>__Anonymous_Sheet_DB__034334510[[#This Row],[VALOR MENSAL]]*7</f>
        <v>47600</v>
      </c>
      <c r="L83" s="81">
        <v>45972</v>
      </c>
    </row>
    <row r="84" spans="2:12" s="78" customFormat="1" ht="72" x14ac:dyDescent="0.3">
      <c r="B84" s="103" t="s">
        <v>852</v>
      </c>
      <c r="C84" s="80" t="s">
        <v>456</v>
      </c>
      <c r="D84" s="80" t="s">
        <v>165</v>
      </c>
      <c r="E84" s="80" t="s">
        <v>166</v>
      </c>
      <c r="F84" s="80" t="s">
        <v>457</v>
      </c>
      <c r="G84" s="79" t="s">
        <v>458</v>
      </c>
      <c r="H84" s="80" t="s">
        <v>167</v>
      </c>
      <c r="I84" s="81" t="s">
        <v>113</v>
      </c>
      <c r="J84" s="82">
        <v>41842.5</v>
      </c>
      <c r="K84" s="82">
        <f>__Anonymous_Sheet_DB__034334510[[#This Row],[VALOR MENSAL]]*12</f>
        <v>502110</v>
      </c>
      <c r="L84" s="81">
        <v>44894</v>
      </c>
    </row>
    <row r="85" spans="2:12" s="78" customFormat="1" ht="72" x14ac:dyDescent="0.3">
      <c r="B85" s="104"/>
      <c r="C85" s="80" t="s">
        <v>168</v>
      </c>
      <c r="D85" s="80" t="s">
        <v>165</v>
      </c>
      <c r="E85" s="80" t="s">
        <v>166</v>
      </c>
      <c r="F85" s="80" t="s">
        <v>457</v>
      </c>
      <c r="G85" s="79" t="s">
        <v>458</v>
      </c>
      <c r="H85" s="80" t="s">
        <v>167</v>
      </c>
      <c r="I85" s="81" t="s">
        <v>122</v>
      </c>
      <c r="J85" s="82">
        <v>57131.8</v>
      </c>
      <c r="K85" s="82">
        <f>__Anonymous_Sheet_DB__034334510[[#This Row],[VALOR MENSAL]]*12</f>
        <v>685581.60000000009</v>
      </c>
      <c r="L85" s="81">
        <v>45261</v>
      </c>
    </row>
    <row r="86" spans="2:12" s="78" customFormat="1" ht="72" x14ac:dyDescent="0.3">
      <c r="B86" s="104"/>
      <c r="C86" s="80" t="s">
        <v>575</v>
      </c>
      <c r="D86" s="80" t="s">
        <v>165</v>
      </c>
      <c r="E86" s="80" t="s">
        <v>166</v>
      </c>
      <c r="F86" s="80" t="s">
        <v>457</v>
      </c>
      <c r="G86" s="79" t="s">
        <v>458</v>
      </c>
      <c r="H86" s="80" t="s">
        <v>167</v>
      </c>
      <c r="I86" s="81" t="s">
        <v>568</v>
      </c>
      <c r="J86" s="82">
        <v>57131.8</v>
      </c>
      <c r="K86" s="82">
        <f>__Anonymous_Sheet_DB__034334510[[#This Row],[VALOR MENSAL]]*12</f>
        <v>685581.60000000009</v>
      </c>
      <c r="L86" s="81">
        <v>45627</v>
      </c>
    </row>
    <row r="87" spans="2:12" s="78" customFormat="1" ht="72" hidden="1" x14ac:dyDescent="0.3">
      <c r="B87" s="105"/>
      <c r="C87" s="80" t="s">
        <v>932</v>
      </c>
      <c r="D87" s="80" t="s">
        <v>165</v>
      </c>
      <c r="E87" s="80" t="s">
        <v>166</v>
      </c>
      <c r="F87" s="80" t="s">
        <v>457</v>
      </c>
      <c r="G87" s="79" t="s">
        <v>458</v>
      </c>
      <c r="H87" s="80" t="s">
        <v>167</v>
      </c>
      <c r="I87" s="81" t="s">
        <v>795</v>
      </c>
      <c r="J87" s="82">
        <v>57131.8</v>
      </c>
      <c r="K87" s="82">
        <f>__Anonymous_Sheet_DB__034334510[[#This Row],[VALOR MENSAL]]*7</f>
        <v>399922.60000000003</v>
      </c>
      <c r="L87" s="81">
        <v>45992</v>
      </c>
    </row>
    <row r="88" spans="2:12" s="78" customFormat="1" ht="54" x14ac:dyDescent="0.3">
      <c r="B88" s="103" t="s">
        <v>853</v>
      </c>
      <c r="C88" s="80" t="s">
        <v>459</v>
      </c>
      <c r="D88" s="80" t="s">
        <v>175</v>
      </c>
      <c r="E88" s="80" t="s">
        <v>176</v>
      </c>
      <c r="F88" s="79" t="s">
        <v>460</v>
      </c>
      <c r="G88" s="79" t="s">
        <v>461</v>
      </c>
      <c r="H88" s="80" t="s">
        <v>177</v>
      </c>
      <c r="I88" s="81" t="s">
        <v>178</v>
      </c>
      <c r="J88" s="82">
        <v>72000</v>
      </c>
      <c r="K88" s="82">
        <f>__Anonymous_Sheet_DB__034334510[[#This Row],[VALOR MENSAL]]*12</f>
        <v>864000</v>
      </c>
      <c r="L88" s="81">
        <v>44915</v>
      </c>
    </row>
    <row r="89" spans="2:12" s="78" customFormat="1" ht="54" x14ac:dyDescent="0.3">
      <c r="B89" s="104"/>
      <c r="C89" s="80" t="s">
        <v>179</v>
      </c>
      <c r="D89" s="80" t="s">
        <v>175</v>
      </c>
      <c r="E89" s="80" t="s">
        <v>176</v>
      </c>
      <c r="F89" s="79" t="s">
        <v>460</v>
      </c>
      <c r="G89" s="79" t="s">
        <v>461</v>
      </c>
      <c r="H89" s="80" t="s">
        <v>177</v>
      </c>
      <c r="I89" s="81" t="s">
        <v>462</v>
      </c>
      <c r="J89" s="82">
        <v>37000</v>
      </c>
      <c r="K89" s="82">
        <f>__Anonymous_Sheet_DB__034334510[[#This Row],[VALOR MENSAL]]*12</f>
        <v>444000</v>
      </c>
      <c r="L89" s="81">
        <v>45099</v>
      </c>
    </row>
    <row r="90" spans="2:12" s="78" customFormat="1" ht="54" x14ac:dyDescent="0.3">
      <c r="B90" s="104"/>
      <c r="C90" s="80" t="s">
        <v>342</v>
      </c>
      <c r="D90" s="80" t="s">
        <v>175</v>
      </c>
      <c r="E90" s="80" t="s">
        <v>176</v>
      </c>
      <c r="F90" s="79" t="s">
        <v>460</v>
      </c>
      <c r="G90" s="79" t="s">
        <v>461</v>
      </c>
      <c r="H90" s="80" t="s">
        <v>177</v>
      </c>
      <c r="I90" s="81" t="s">
        <v>343</v>
      </c>
      <c r="J90" s="82">
        <v>37000</v>
      </c>
      <c r="K90" s="82">
        <f>__Anonymous_Sheet_DB__034334510[[#This Row],[VALOR MENSAL]]*12</f>
        <v>444000</v>
      </c>
      <c r="L90" s="81">
        <v>45295</v>
      </c>
    </row>
    <row r="91" spans="2:12" s="78" customFormat="1" ht="54" x14ac:dyDescent="0.3">
      <c r="B91" s="105"/>
      <c r="C91" s="80" t="s">
        <v>604</v>
      </c>
      <c r="D91" s="80" t="s">
        <v>175</v>
      </c>
      <c r="E91" s="80" t="s">
        <v>176</v>
      </c>
      <c r="F91" s="79" t="s">
        <v>460</v>
      </c>
      <c r="G91" s="79" t="s">
        <v>461</v>
      </c>
      <c r="H91" s="80" t="s">
        <v>177</v>
      </c>
      <c r="I91" s="81" t="s">
        <v>605</v>
      </c>
      <c r="J91" s="82">
        <v>37000</v>
      </c>
      <c r="K91" s="82">
        <f>__Anonymous_Sheet_DB__034334510[[#This Row],[VALOR MENSAL]]*12</f>
        <v>444000</v>
      </c>
      <c r="L91" s="81">
        <v>45652</v>
      </c>
    </row>
    <row r="92" spans="2:12" s="78" customFormat="1" ht="36" x14ac:dyDescent="0.3">
      <c r="B92" s="103" t="s">
        <v>854</v>
      </c>
      <c r="C92" s="80" t="s">
        <v>463</v>
      </c>
      <c r="D92" s="79" t="s">
        <v>180</v>
      </c>
      <c r="E92" s="79" t="s">
        <v>181</v>
      </c>
      <c r="F92" s="79" t="s">
        <v>464</v>
      </c>
      <c r="G92" s="79" t="s">
        <v>465</v>
      </c>
      <c r="H92" s="79" t="s">
        <v>182</v>
      </c>
      <c r="I92" s="81" t="s">
        <v>178</v>
      </c>
      <c r="J92" s="82">
        <v>11301</v>
      </c>
      <c r="K92" s="82">
        <f>__Anonymous_Sheet_DB__034334510[[#This Row],[VALOR MENSAL]]*12</f>
        <v>135612</v>
      </c>
      <c r="L92" s="81">
        <v>44958</v>
      </c>
    </row>
    <row r="93" spans="2:12" s="78" customFormat="1" ht="36" x14ac:dyDescent="0.3">
      <c r="B93" s="104"/>
      <c r="C93" s="80" t="s">
        <v>183</v>
      </c>
      <c r="D93" s="79" t="s">
        <v>180</v>
      </c>
      <c r="E93" s="79" t="s">
        <v>181</v>
      </c>
      <c r="F93" s="79" t="s">
        <v>464</v>
      </c>
      <c r="G93" s="79" t="s">
        <v>465</v>
      </c>
      <c r="H93" s="79" t="s">
        <v>182</v>
      </c>
      <c r="I93" s="81" t="s">
        <v>466</v>
      </c>
      <c r="J93" s="82">
        <v>13695.2</v>
      </c>
      <c r="K93" s="82">
        <f>__Anonymous_Sheet_DB__034334510[[#This Row],[VALOR MENSAL]]*12</f>
        <v>164342.40000000002</v>
      </c>
      <c r="L93" s="81">
        <v>45035</v>
      </c>
    </row>
    <row r="94" spans="2:12" s="78" customFormat="1" ht="36" x14ac:dyDescent="0.3">
      <c r="B94" s="104"/>
      <c r="C94" s="80" t="s">
        <v>386</v>
      </c>
      <c r="D94" s="79" t="s">
        <v>180</v>
      </c>
      <c r="E94" s="79" t="s">
        <v>181</v>
      </c>
      <c r="F94" s="79" t="s">
        <v>464</v>
      </c>
      <c r="G94" s="79" t="s">
        <v>465</v>
      </c>
      <c r="H94" s="79" t="s">
        <v>182</v>
      </c>
      <c r="I94" s="81" t="s">
        <v>343</v>
      </c>
      <c r="J94" s="82">
        <v>13695.2</v>
      </c>
      <c r="K94" s="82">
        <f>__Anonymous_Sheet_DB__034334510[[#This Row],[VALOR MENSAL]]*12</f>
        <v>164342.40000000002</v>
      </c>
      <c r="L94" s="81">
        <v>45296</v>
      </c>
    </row>
    <row r="95" spans="2:12" s="78" customFormat="1" ht="36" x14ac:dyDescent="0.3">
      <c r="B95" s="105"/>
      <c r="C95" s="80" t="s">
        <v>670</v>
      </c>
      <c r="D95" s="79" t="s">
        <v>180</v>
      </c>
      <c r="E95" s="79" t="s">
        <v>181</v>
      </c>
      <c r="F95" s="79" t="s">
        <v>464</v>
      </c>
      <c r="G95" s="79" t="s">
        <v>465</v>
      </c>
      <c r="H95" s="79" t="s">
        <v>182</v>
      </c>
      <c r="I95" s="81" t="s">
        <v>671</v>
      </c>
      <c r="J95" s="82">
        <v>13695.2</v>
      </c>
      <c r="K95" s="82">
        <f>__Anonymous_Sheet_DB__034334510[[#This Row],[VALOR MENSAL]]*12</f>
        <v>164342.40000000002</v>
      </c>
      <c r="L95" s="81">
        <v>45296</v>
      </c>
    </row>
    <row r="96" spans="2:12" s="78" customFormat="1" ht="54" x14ac:dyDescent="0.3">
      <c r="B96" s="103" t="s">
        <v>909</v>
      </c>
      <c r="C96" s="80" t="s">
        <v>835</v>
      </c>
      <c r="D96" s="79" t="s">
        <v>71</v>
      </c>
      <c r="E96" s="79" t="s">
        <v>72</v>
      </c>
      <c r="F96" s="79" t="s">
        <v>467</v>
      </c>
      <c r="G96" s="79" t="s">
        <v>468</v>
      </c>
      <c r="H96" s="80" t="s">
        <v>189</v>
      </c>
      <c r="I96" s="81" t="s">
        <v>345</v>
      </c>
      <c r="J96" s="82">
        <v>2649.6</v>
      </c>
      <c r="K96" s="82">
        <f>__Anonymous_Sheet_DB__034334510[[#This Row],[VALOR MENSAL]]*12</f>
        <v>31795.199999999997</v>
      </c>
      <c r="L96" s="81">
        <v>45200</v>
      </c>
    </row>
    <row r="97" spans="2:12" s="78" customFormat="1" ht="54" x14ac:dyDescent="0.3">
      <c r="B97" s="104"/>
      <c r="C97" s="79" t="s">
        <v>344</v>
      </c>
      <c r="D97" s="79" t="s">
        <v>71</v>
      </c>
      <c r="E97" s="79" t="s">
        <v>72</v>
      </c>
      <c r="F97" s="79" t="s">
        <v>467</v>
      </c>
      <c r="G97" s="79" t="s">
        <v>468</v>
      </c>
      <c r="H97" s="80" t="s">
        <v>189</v>
      </c>
      <c r="I97" s="81" t="s">
        <v>469</v>
      </c>
      <c r="J97" s="82">
        <v>8000</v>
      </c>
      <c r="K97" s="82">
        <f>__Anonymous_Sheet_DB__034334510[[#This Row],[VALOR MENSAL]]*12</f>
        <v>96000</v>
      </c>
      <c r="L97" s="81">
        <v>45344</v>
      </c>
    </row>
    <row r="98" spans="2:12" s="78" customFormat="1" ht="54" x14ac:dyDescent="0.3">
      <c r="B98" s="104"/>
      <c r="C98" s="79" t="s">
        <v>591</v>
      </c>
      <c r="D98" s="79" t="s">
        <v>71</v>
      </c>
      <c r="E98" s="79" t="s">
        <v>72</v>
      </c>
      <c r="F98" s="79" t="s">
        <v>467</v>
      </c>
      <c r="G98" s="79" t="s">
        <v>468</v>
      </c>
      <c r="H98" s="80" t="s">
        <v>189</v>
      </c>
      <c r="I98" s="81" t="s">
        <v>555</v>
      </c>
      <c r="J98" s="82">
        <v>8000</v>
      </c>
      <c r="K98" s="82">
        <f>__Anonymous_Sheet_DB__034334510[[#This Row],[VALOR MENSAL]]*12</f>
        <v>96000</v>
      </c>
      <c r="L98" s="81">
        <v>45566</v>
      </c>
    </row>
    <row r="99" spans="2:12" s="78" customFormat="1" ht="54" x14ac:dyDescent="0.3">
      <c r="B99" s="105"/>
      <c r="C99" s="79" t="s">
        <v>804</v>
      </c>
      <c r="D99" s="79" t="s">
        <v>702</v>
      </c>
      <c r="E99" s="79" t="s">
        <v>72</v>
      </c>
      <c r="F99" s="79" t="s">
        <v>467</v>
      </c>
      <c r="G99" s="79" t="s">
        <v>468</v>
      </c>
      <c r="H99" s="80" t="s">
        <v>189</v>
      </c>
      <c r="I99" s="81" t="s">
        <v>781</v>
      </c>
      <c r="J99" s="82">
        <v>8000</v>
      </c>
      <c r="K99" s="82">
        <f>__Anonymous_Sheet_DB__034334510[[#This Row],[VALOR MENSAL]]*9</f>
        <v>72000</v>
      </c>
      <c r="L99" s="81">
        <v>45974</v>
      </c>
    </row>
    <row r="100" spans="2:12" s="78" customFormat="1" ht="36" x14ac:dyDescent="0.3">
      <c r="B100" s="103" t="s">
        <v>855</v>
      </c>
      <c r="C100" s="80" t="s">
        <v>474</v>
      </c>
      <c r="D100" s="79" t="s">
        <v>190</v>
      </c>
      <c r="E100" s="79" t="s">
        <v>191</v>
      </c>
      <c r="F100" s="79" t="s">
        <v>470</v>
      </c>
      <c r="G100" s="79" t="s">
        <v>471</v>
      </c>
      <c r="H100" s="79" t="s">
        <v>192</v>
      </c>
      <c r="I100" s="81" t="s">
        <v>193</v>
      </c>
      <c r="J100" s="82">
        <v>6000</v>
      </c>
      <c r="K100" s="82">
        <f>__Anonymous_Sheet_DB__034334510[[#This Row],[VALOR MENSAL]]*12</f>
        <v>72000</v>
      </c>
      <c r="L100" s="81">
        <v>44993</v>
      </c>
    </row>
    <row r="101" spans="2:12" s="78" customFormat="1" ht="36" x14ac:dyDescent="0.3">
      <c r="B101" s="104"/>
      <c r="C101" s="79" t="s">
        <v>346</v>
      </c>
      <c r="D101" s="79" t="s">
        <v>190</v>
      </c>
      <c r="E101" s="79" t="s">
        <v>191</v>
      </c>
      <c r="F101" s="79" t="s">
        <v>470</v>
      </c>
      <c r="G101" s="79" t="s">
        <v>471</v>
      </c>
      <c r="H101" s="79" t="s">
        <v>192</v>
      </c>
      <c r="I101" s="81" t="s">
        <v>472</v>
      </c>
      <c r="J101" s="82">
        <v>5400</v>
      </c>
      <c r="K101" s="82">
        <f>__Anonymous_Sheet_DB__034334510[[#This Row],[VALOR MENSAL]]*12</f>
        <v>64800</v>
      </c>
      <c r="L101" s="81">
        <v>45307</v>
      </c>
    </row>
    <row r="102" spans="2:12" s="78" customFormat="1" ht="36" x14ac:dyDescent="0.3">
      <c r="B102" s="104"/>
      <c r="C102" s="79" t="s">
        <v>387</v>
      </c>
      <c r="D102" s="79" t="s">
        <v>190</v>
      </c>
      <c r="E102" s="79" t="s">
        <v>191</v>
      </c>
      <c r="F102" s="79" t="s">
        <v>470</v>
      </c>
      <c r="G102" s="79" t="s">
        <v>471</v>
      </c>
      <c r="H102" s="79" t="s">
        <v>192</v>
      </c>
      <c r="I102" s="81" t="s">
        <v>388</v>
      </c>
      <c r="J102" s="82">
        <v>5400</v>
      </c>
      <c r="K102" s="82">
        <f>__Anonymous_Sheet_DB__034334510[[#This Row],[VALOR MENSAL]]*12</f>
        <v>64800</v>
      </c>
      <c r="L102" s="81">
        <v>45366</v>
      </c>
    </row>
    <row r="103" spans="2:12" s="78" customFormat="1" ht="36" x14ac:dyDescent="0.3">
      <c r="B103" s="105"/>
      <c r="C103" s="79" t="s">
        <v>628</v>
      </c>
      <c r="D103" s="79" t="s">
        <v>190</v>
      </c>
      <c r="E103" s="79" t="s">
        <v>191</v>
      </c>
      <c r="F103" s="79" t="s">
        <v>470</v>
      </c>
      <c r="G103" s="79" t="s">
        <v>471</v>
      </c>
      <c r="H103" s="79" t="s">
        <v>192</v>
      </c>
      <c r="I103" s="81" t="s">
        <v>629</v>
      </c>
      <c r="J103" s="82">
        <v>5400</v>
      </c>
      <c r="K103" s="82">
        <f>__Anonymous_Sheet_DB__034334510[[#This Row],[VALOR MENSAL]]*12</f>
        <v>64800</v>
      </c>
      <c r="L103" s="81">
        <v>45722</v>
      </c>
    </row>
    <row r="104" spans="2:12" s="78" customFormat="1" ht="36" x14ac:dyDescent="0.3">
      <c r="B104" s="103" t="s">
        <v>856</v>
      </c>
      <c r="C104" s="80" t="s">
        <v>475</v>
      </c>
      <c r="D104" s="79" t="s">
        <v>194</v>
      </c>
      <c r="E104" s="79" t="s">
        <v>191</v>
      </c>
      <c r="F104" s="79" t="s">
        <v>470</v>
      </c>
      <c r="G104" s="79" t="s">
        <v>471</v>
      </c>
      <c r="H104" s="79" t="s">
        <v>195</v>
      </c>
      <c r="I104" s="81" t="s">
        <v>196</v>
      </c>
      <c r="J104" s="82">
        <v>7000</v>
      </c>
      <c r="K104" s="82">
        <f>__Anonymous_Sheet_DB__034334510[[#This Row],[VALOR MENSAL]]*12</f>
        <v>84000</v>
      </c>
      <c r="L104" s="81">
        <v>44972</v>
      </c>
    </row>
    <row r="105" spans="2:12" s="78" customFormat="1" ht="36" x14ac:dyDescent="0.3">
      <c r="B105" s="104"/>
      <c r="C105" s="79" t="s">
        <v>12</v>
      </c>
      <c r="D105" s="79" t="s">
        <v>194</v>
      </c>
      <c r="E105" s="79" t="s">
        <v>191</v>
      </c>
      <c r="F105" s="79" t="s">
        <v>470</v>
      </c>
      <c r="G105" s="79" t="s">
        <v>471</v>
      </c>
      <c r="H105" s="79" t="s">
        <v>195</v>
      </c>
      <c r="I105" s="81" t="s">
        <v>473</v>
      </c>
      <c r="J105" s="82">
        <v>6300</v>
      </c>
      <c r="K105" s="82">
        <f>__Anonymous_Sheet_DB__034334510[[#This Row],[VALOR MENSAL]]*12</f>
        <v>75600</v>
      </c>
      <c r="L105" s="81">
        <v>45149</v>
      </c>
    </row>
    <row r="106" spans="2:12" s="78" customFormat="1" ht="36" x14ac:dyDescent="0.3">
      <c r="B106" s="104"/>
      <c r="C106" s="79" t="s">
        <v>14</v>
      </c>
      <c r="D106" s="79" t="s">
        <v>194</v>
      </c>
      <c r="E106" s="79" t="s">
        <v>191</v>
      </c>
      <c r="F106" s="79" t="s">
        <v>470</v>
      </c>
      <c r="G106" s="79" t="s">
        <v>471</v>
      </c>
      <c r="H106" s="79" t="s">
        <v>195</v>
      </c>
      <c r="I106" s="81" t="s">
        <v>389</v>
      </c>
      <c r="J106" s="82">
        <v>6300</v>
      </c>
      <c r="K106" s="82">
        <f>__Anonymous_Sheet_DB__034334510[[#This Row],[VALOR MENSAL]]*12</f>
        <v>75600</v>
      </c>
      <c r="L106" s="81">
        <v>45337</v>
      </c>
    </row>
    <row r="107" spans="2:12" s="78" customFormat="1" ht="36" x14ac:dyDescent="0.3">
      <c r="B107" s="105"/>
      <c r="C107" s="79" t="s">
        <v>630</v>
      </c>
      <c r="D107" s="79" t="s">
        <v>194</v>
      </c>
      <c r="E107" s="79" t="s">
        <v>191</v>
      </c>
      <c r="F107" s="79" t="s">
        <v>470</v>
      </c>
      <c r="G107" s="79" t="s">
        <v>471</v>
      </c>
      <c r="H107" s="79" t="s">
        <v>195</v>
      </c>
      <c r="I107" s="81" t="s">
        <v>631</v>
      </c>
      <c r="J107" s="82">
        <v>5670</v>
      </c>
      <c r="K107" s="82">
        <f>__Anonymous_Sheet_DB__034334510[[#This Row],[VALOR MENSAL]]*12</f>
        <v>68040</v>
      </c>
      <c r="L107" s="81">
        <v>45703</v>
      </c>
    </row>
    <row r="108" spans="2:12" s="78" customFormat="1" ht="54" x14ac:dyDescent="0.3">
      <c r="B108" s="103" t="s">
        <v>857</v>
      </c>
      <c r="C108" s="80" t="s">
        <v>476</v>
      </c>
      <c r="D108" s="79" t="s">
        <v>197</v>
      </c>
      <c r="E108" s="79" t="s">
        <v>198</v>
      </c>
      <c r="F108" s="79" t="s">
        <v>477</v>
      </c>
      <c r="G108" s="79" t="s">
        <v>478</v>
      </c>
      <c r="H108" s="79" t="s">
        <v>317</v>
      </c>
      <c r="I108" s="81" t="s">
        <v>375</v>
      </c>
      <c r="J108" s="82">
        <v>32481.21</v>
      </c>
      <c r="K108" s="82">
        <v>97443.62</v>
      </c>
      <c r="L108" s="81">
        <v>44958</v>
      </c>
    </row>
    <row r="109" spans="2:12" s="78" customFormat="1" ht="54" x14ac:dyDescent="0.3">
      <c r="B109" s="104"/>
      <c r="C109" s="79" t="s">
        <v>199</v>
      </c>
      <c r="D109" s="79" t="s">
        <v>197</v>
      </c>
      <c r="E109" s="79" t="s">
        <v>198</v>
      </c>
      <c r="F109" s="79" t="s">
        <v>477</v>
      </c>
      <c r="G109" s="79" t="s">
        <v>478</v>
      </c>
      <c r="H109" s="79" t="s">
        <v>317</v>
      </c>
      <c r="I109" s="81" t="s">
        <v>375</v>
      </c>
      <c r="J109" s="82">
        <v>40601.51</v>
      </c>
      <c r="K109" s="82">
        <f>__Anonymous_Sheet_DB__034334510[[#This Row],[VALOR MENSAL]]*12</f>
        <v>487218.12</v>
      </c>
      <c r="L109" s="81">
        <v>44966</v>
      </c>
    </row>
    <row r="110" spans="2:12" s="78" customFormat="1" ht="54" x14ac:dyDescent="0.3">
      <c r="B110" s="104"/>
      <c r="C110" s="79" t="s">
        <v>200</v>
      </c>
      <c r="D110" s="79" t="s">
        <v>197</v>
      </c>
      <c r="E110" s="79" t="s">
        <v>198</v>
      </c>
      <c r="F110" s="79" t="s">
        <v>477</v>
      </c>
      <c r="G110" s="79" t="s">
        <v>478</v>
      </c>
      <c r="H110" s="79" t="s">
        <v>317</v>
      </c>
      <c r="I110" s="81" t="s">
        <v>375</v>
      </c>
      <c r="J110" s="82">
        <v>40601.51</v>
      </c>
      <c r="K110" s="82">
        <f>__Anonymous_Sheet_DB__034334510[[#This Row],[VALOR MENSAL]]*12</f>
        <v>487218.12</v>
      </c>
      <c r="L110" s="81">
        <v>45010</v>
      </c>
    </row>
    <row r="111" spans="2:12" s="78" customFormat="1" ht="54" x14ac:dyDescent="0.3">
      <c r="B111" s="104"/>
      <c r="C111" s="79" t="s">
        <v>201</v>
      </c>
      <c r="D111" s="79" t="s">
        <v>197</v>
      </c>
      <c r="E111" s="79" t="s">
        <v>198</v>
      </c>
      <c r="F111" s="79" t="s">
        <v>477</v>
      </c>
      <c r="G111" s="79" t="s">
        <v>478</v>
      </c>
      <c r="H111" s="79" t="s">
        <v>317</v>
      </c>
      <c r="I111" s="81" t="s">
        <v>376</v>
      </c>
      <c r="J111" s="82">
        <v>40601.51</v>
      </c>
      <c r="K111" s="82">
        <f>__Anonymous_Sheet_DB__034334510[[#This Row],[VALOR MENSAL]]*12</f>
        <v>487218.12</v>
      </c>
      <c r="L111" s="81">
        <v>45275</v>
      </c>
    </row>
    <row r="112" spans="2:12" s="78" customFormat="1" ht="54" x14ac:dyDescent="0.3">
      <c r="B112" s="104"/>
      <c r="C112" s="79" t="s">
        <v>391</v>
      </c>
      <c r="D112" s="79" t="s">
        <v>197</v>
      </c>
      <c r="E112" s="79" t="s">
        <v>198</v>
      </c>
      <c r="F112" s="79" t="s">
        <v>477</v>
      </c>
      <c r="G112" s="79" t="s">
        <v>478</v>
      </c>
      <c r="H112" s="79" t="s">
        <v>317</v>
      </c>
      <c r="I112" s="81" t="s">
        <v>359</v>
      </c>
      <c r="J112" s="82">
        <v>40601.51</v>
      </c>
      <c r="K112" s="82">
        <f>__Anonymous_Sheet_DB__034334510[[#This Row],[VALOR MENSAL]]*12</f>
        <v>487218.12</v>
      </c>
      <c r="L112" s="81">
        <v>45323</v>
      </c>
    </row>
    <row r="113" spans="2:12" s="78" customFormat="1" ht="54" x14ac:dyDescent="0.3">
      <c r="B113" s="105"/>
      <c r="C113" s="79" t="s">
        <v>632</v>
      </c>
      <c r="D113" s="79" t="s">
        <v>197</v>
      </c>
      <c r="E113" s="79" t="s">
        <v>198</v>
      </c>
      <c r="F113" s="79" t="s">
        <v>477</v>
      </c>
      <c r="G113" s="79" t="s">
        <v>478</v>
      </c>
      <c r="H113" s="79" t="s">
        <v>317</v>
      </c>
      <c r="I113" s="81" t="s">
        <v>607</v>
      </c>
      <c r="J113" s="82">
        <v>40601.51</v>
      </c>
      <c r="K113" s="82">
        <f>__Anonymous_Sheet_DB__034334510[[#This Row],[VALOR MENSAL]]*12</f>
        <v>487218.12</v>
      </c>
      <c r="L113" s="81">
        <v>45703</v>
      </c>
    </row>
    <row r="114" spans="2:12" s="78" customFormat="1" ht="36" x14ac:dyDescent="0.3">
      <c r="B114" s="103" t="s">
        <v>858</v>
      </c>
      <c r="C114" s="80" t="s">
        <v>548</v>
      </c>
      <c r="D114" s="79" t="s">
        <v>206</v>
      </c>
      <c r="E114" s="79" t="s">
        <v>207</v>
      </c>
      <c r="F114" s="79" t="s">
        <v>479</v>
      </c>
      <c r="G114" s="79" t="s">
        <v>480</v>
      </c>
      <c r="H114" s="79" t="s">
        <v>208</v>
      </c>
      <c r="I114" s="81" t="s">
        <v>209</v>
      </c>
      <c r="J114" s="82">
        <v>3750</v>
      </c>
      <c r="K114" s="82">
        <f>__Anonymous_Sheet_DB__034334510[[#This Row],[VALOR MENSAL]]*12</f>
        <v>45000</v>
      </c>
      <c r="L114" s="81">
        <v>44991</v>
      </c>
    </row>
    <row r="115" spans="2:12" s="78" customFormat="1" ht="36" x14ac:dyDescent="0.3">
      <c r="B115" s="104"/>
      <c r="C115" s="79" t="s">
        <v>210</v>
      </c>
      <c r="D115" s="79" t="s">
        <v>206</v>
      </c>
      <c r="E115" s="79" t="s">
        <v>207</v>
      </c>
      <c r="F115" s="79" t="s">
        <v>479</v>
      </c>
      <c r="G115" s="79" t="s">
        <v>480</v>
      </c>
      <c r="H115" s="79" t="s">
        <v>208</v>
      </c>
      <c r="I115" s="81" t="s">
        <v>211</v>
      </c>
      <c r="J115" s="82">
        <v>3750</v>
      </c>
      <c r="K115" s="82">
        <f>__Anonymous_Sheet_DB__034334510[[#This Row],[VALOR MENSAL]]*12</f>
        <v>45000</v>
      </c>
      <c r="L115" s="81">
        <v>45175</v>
      </c>
    </row>
    <row r="116" spans="2:12" s="78" customFormat="1" ht="36" x14ac:dyDescent="0.3">
      <c r="B116" s="104"/>
      <c r="C116" s="79" t="s">
        <v>549</v>
      </c>
      <c r="D116" s="79" t="s">
        <v>206</v>
      </c>
      <c r="E116" s="79" t="s">
        <v>207</v>
      </c>
      <c r="F116" s="79" t="s">
        <v>479</v>
      </c>
      <c r="G116" s="79" t="s">
        <v>480</v>
      </c>
      <c r="H116" s="79" t="s">
        <v>208</v>
      </c>
      <c r="I116" s="81" t="s">
        <v>550</v>
      </c>
      <c r="J116" s="82">
        <v>3750</v>
      </c>
      <c r="K116" s="82">
        <f>__Anonymous_Sheet_DB__034334510[[#This Row],[VALOR MENSAL]]*12</f>
        <v>45000</v>
      </c>
      <c r="L116" s="81">
        <v>45383</v>
      </c>
    </row>
    <row r="117" spans="2:12" s="78" customFormat="1" ht="36" x14ac:dyDescent="0.3">
      <c r="B117" s="105"/>
      <c r="C117" s="79" t="s">
        <v>600</v>
      </c>
      <c r="D117" s="79" t="s">
        <v>206</v>
      </c>
      <c r="E117" s="79" t="s">
        <v>207</v>
      </c>
      <c r="F117" s="79" t="s">
        <v>479</v>
      </c>
      <c r="G117" s="79" t="s">
        <v>480</v>
      </c>
      <c r="H117" s="79" t="s">
        <v>208</v>
      </c>
      <c r="I117" s="81" t="s">
        <v>601</v>
      </c>
      <c r="J117" s="82">
        <v>3750</v>
      </c>
      <c r="K117" s="82">
        <f>__Anonymous_Sheet_DB__034334510[[#This Row],[VALOR MENSAL]]*12</f>
        <v>45000</v>
      </c>
      <c r="L117" s="81">
        <v>45627</v>
      </c>
    </row>
    <row r="118" spans="2:12" s="78" customFormat="1" ht="54" x14ac:dyDescent="0.3">
      <c r="B118" s="103" t="s">
        <v>859</v>
      </c>
      <c r="C118" s="80" t="s">
        <v>481</v>
      </c>
      <c r="D118" s="79" t="s">
        <v>324</v>
      </c>
      <c r="E118" s="79" t="s">
        <v>225</v>
      </c>
      <c r="F118" s="79" t="s">
        <v>482</v>
      </c>
      <c r="G118" s="79" t="s">
        <v>483</v>
      </c>
      <c r="H118" s="79" t="s">
        <v>226</v>
      </c>
      <c r="I118" s="81" t="s">
        <v>227</v>
      </c>
      <c r="J118" s="82">
        <v>5728.32</v>
      </c>
      <c r="K118" s="82">
        <f>__Anonymous_Sheet_DB__034334510[[#This Row],[VALOR MENSAL]]*12</f>
        <v>68739.839999999997</v>
      </c>
      <c r="L118" s="81">
        <v>45044</v>
      </c>
    </row>
    <row r="119" spans="2:12" s="78" customFormat="1" ht="54" x14ac:dyDescent="0.3">
      <c r="B119" s="104"/>
      <c r="C119" s="79" t="s">
        <v>228</v>
      </c>
      <c r="D119" s="79" t="s">
        <v>324</v>
      </c>
      <c r="E119" s="79" t="s">
        <v>225</v>
      </c>
      <c r="F119" s="79" t="s">
        <v>482</v>
      </c>
      <c r="G119" s="79" t="s">
        <v>483</v>
      </c>
      <c r="H119" s="79" t="s">
        <v>226</v>
      </c>
      <c r="I119" s="81" t="s">
        <v>227</v>
      </c>
      <c r="J119" s="82">
        <v>5922.12</v>
      </c>
      <c r="K119" s="82">
        <f>__Anonymous_Sheet_DB__034334510[[#This Row],[VALOR MENSAL]]*12</f>
        <v>71065.440000000002</v>
      </c>
      <c r="L119" s="81">
        <v>45057</v>
      </c>
    </row>
    <row r="120" spans="2:12" s="78" customFormat="1" ht="54" x14ac:dyDescent="0.3">
      <c r="B120" s="104"/>
      <c r="C120" s="79" t="s">
        <v>229</v>
      </c>
      <c r="D120" s="79" t="s">
        <v>324</v>
      </c>
      <c r="E120" s="79" t="s">
        <v>225</v>
      </c>
      <c r="F120" s="79" t="s">
        <v>482</v>
      </c>
      <c r="G120" s="79" t="s">
        <v>483</v>
      </c>
      <c r="H120" s="79" t="s">
        <v>226</v>
      </c>
      <c r="I120" s="81" t="s">
        <v>227</v>
      </c>
      <c r="J120" s="82">
        <v>6319.4</v>
      </c>
      <c r="K120" s="82">
        <f>__Anonymous_Sheet_DB__034334510[[#This Row],[VALOR MENSAL]]*12</f>
        <v>75832.799999999988</v>
      </c>
      <c r="L120" s="81">
        <v>45069</v>
      </c>
    </row>
    <row r="121" spans="2:12" s="78" customFormat="1" ht="54" x14ac:dyDescent="0.3">
      <c r="B121" s="105"/>
      <c r="C121" s="79" t="s">
        <v>616</v>
      </c>
      <c r="D121" s="79" t="s">
        <v>324</v>
      </c>
      <c r="E121" s="79" t="s">
        <v>225</v>
      </c>
      <c r="F121" s="79" t="s">
        <v>482</v>
      </c>
      <c r="G121" s="79" t="s">
        <v>483</v>
      </c>
      <c r="H121" s="79" t="s">
        <v>226</v>
      </c>
      <c r="I121" s="81" t="s">
        <v>617</v>
      </c>
      <c r="J121" s="82">
        <v>6319.4</v>
      </c>
      <c r="K121" s="82">
        <f>__Anonymous_Sheet_DB__034334510[[#This Row],[VALOR MENSAL]]*12</f>
        <v>75832.799999999988</v>
      </c>
      <c r="L121" s="81">
        <v>45666</v>
      </c>
    </row>
    <row r="122" spans="2:12" s="78" customFormat="1" ht="36" x14ac:dyDescent="0.3">
      <c r="B122" s="103" t="s">
        <v>860</v>
      </c>
      <c r="C122" s="80" t="s">
        <v>484</v>
      </c>
      <c r="D122" s="79" t="s">
        <v>230</v>
      </c>
      <c r="E122" s="79" t="s">
        <v>36</v>
      </c>
      <c r="F122" s="79" t="s">
        <v>448</v>
      </c>
      <c r="G122" s="79" t="s">
        <v>485</v>
      </c>
      <c r="H122" s="79" t="s">
        <v>231</v>
      </c>
      <c r="I122" s="81" t="s">
        <v>232</v>
      </c>
      <c r="J122" s="82">
        <v>1223756.1000000001</v>
      </c>
      <c r="K122" s="82">
        <f>__Anonymous_Sheet_DB__034334510[[#This Row],[VALOR MENSAL]]*12</f>
        <v>14685073.200000001</v>
      </c>
      <c r="L122" s="81">
        <v>45078</v>
      </c>
    </row>
    <row r="123" spans="2:12" s="78" customFormat="1" ht="36" x14ac:dyDescent="0.3">
      <c r="B123" s="104"/>
      <c r="C123" s="79" t="s">
        <v>233</v>
      </c>
      <c r="D123" s="79" t="s">
        <v>230</v>
      </c>
      <c r="E123" s="79" t="s">
        <v>36</v>
      </c>
      <c r="F123" s="79" t="s">
        <v>448</v>
      </c>
      <c r="G123" s="79" t="s">
        <v>485</v>
      </c>
      <c r="H123" s="79" t="s">
        <v>231</v>
      </c>
      <c r="I123" s="81" t="s">
        <v>234</v>
      </c>
      <c r="J123" s="82">
        <v>1101380.49</v>
      </c>
      <c r="K123" s="82">
        <f>__Anonymous_Sheet_DB__034334510[[#This Row],[VALOR MENSAL]]*12</f>
        <v>13216565.879999999</v>
      </c>
      <c r="L123" s="81">
        <v>45149</v>
      </c>
    </row>
    <row r="124" spans="2:12" s="78" customFormat="1" ht="36" x14ac:dyDescent="0.3">
      <c r="B124" s="104"/>
      <c r="C124" s="79" t="s">
        <v>235</v>
      </c>
      <c r="D124" s="79" t="s">
        <v>230</v>
      </c>
      <c r="E124" s="79" t="s">
        <v>36</v>
      </c>
      <c r="F124" s="79" t="s">
        <v>448</v>
      </c>
      <c r="G124" s="79" t="s">
        <v>485</v>
      </c>
      <c r="H124" s="79" t="s">
        <v>231</v>
      </c>
      <c r="I124" s="81" t="s">
        <v>236</v>
      </c>
      <c r="J124" s="82">
        <v>1341126.96</v>
      </c>
      <c r="K124" s="82">
        <f>__Anonymous_Sheet_DB__034334510[[#This Row],[VALOR MENSAL]]*12</f>
        <v>16093523.52</v>
      </c>
      <c r="L124" s="81">
        <v>45241</v>
      </c>
    </row>
    <row r="125" spans="2:12" s="78" customFormat="1" ht="36" x14ac:dyDescent="0.3">
      <c r="B125" s="104"/>
      <c r="C125" s="79" t="s">
        <v>328</v>
      </c>
      <c r="D125" s="79" t="s">
        <v>230</v>
      </c>
      <c r="E125" s="79" t="s">
        <v>36</v>
      </c>
      <c r="F125" s="79" t="s">
        <v>448</v>
      </c>
      <c r="G125" s="79" t="s">
        <v>485</v>
      </c>
      <c r="H125" s="79" t="s">
        <v>231</v>
      </c>
      <c r="I125" s="81" t="s">
        <v>486</v>
      </c>
      <c r="J125" s="82">
        <v>1398713.77</v>
      </c>
      <c r="K125" s="82">
        <f>__Anonymous_Sheet_DB__034334510[[#This Row],[VALOR MENSAL]]*12</f>
        <v>16784565.240000002</v>
      </c>
      <c r="L125" s="81">
        <v>45271</v>
      </c>
    </row>
    <row r="126" spans="2:12" s="78" customFormat="1" ht="36" x14ac:dyDescent="0.3">
      <c r="B126" s="104"/>
      <c r="C126" s="79" t="s">
        <v>392</v>
      </c>
      <c r="D126" s="79" t="s">
        <v>230</v>
      </c>
      <c r="E126" s="79" t="s">
        <v>36</v>
      </c>
      <c r="F126" s="79" t="s">
        <v>448</v>
      </c>
      <c r="G126" s="79" t="s">
        <v>485</v>
      </c>
      <c r="H126" s="79" t="s">
        <v>231</v>
      </c>
      <c r="I126" s="81" t="s">
        <v>393</v>
      </c>
      <c r="J126" s="82">
        <v>1398713.77</v>
      </c>
      <c r="K126" s="82">
        <f>__Anonymous_Sheet_DB__034334510[[#This Row],[VALOR MENSAL]]*12</f>
        <v>16784565.240000002</v>
      </c>
      <c r="L126" s="81">
        <v>45444</v>
      </c>
    </row>
    <row r="127" spans="2:12" s="78" customFormat="1" ht="36" x14ac:dyDescent="0.3">
      <c r="B127" s="104"/>
      <c r="C127" s="79" t="s">
        <v>633</v>
      </c>
      <c r="D127" s="79" t="s">
        <v>230</v>
      </c>
      <c r="E127" s="79" t="s">
        <v>36</v>
      </c>
      <c r="F127" s="79" t="s">
        <v>448</v>
      </c>
      <c r="G127" s="79" t="s">
        <v>485</v>
      </c>
      <c r="H127" s="79" t="s">
        <v>231</v>
      </c>
      <c r="I127" s="81" t="s">
        <v>393</v>
      </c>
      <c r="J127" s="82">
        <v>1266970.3400000001</v>
      </c>
      <c r="K127" s="82">
        <f>__Anonymous_Sheet_DB__034334510[[#This Row],[VALOR MENSAL]]*12</f>
        <v>15203644.080000002</v>
      </c>
      <c r="L127" s="81">
        <v>45716</v>
      </c>
    </row>
    <row r="128" spans="2:12" s="78" customFormat="1" ht="36" x14ac:dyDescent="0.3">
      <c r="B128" s="104"/>
      <c r="C128" s="79" t="s">
        <v>729</v>
      </c>
      <c r="D128" s="79" t="s">
        <v>230</v>
      </c>
      <c r="E128" s="79" t="s">
        <v>36</v>
      </c>
      <c r="F128" s="79" t="s">
        <v>448</v>
      </c>
      <c r="G128" s="79" t="s">
        <v>485</v>
      </c>
      <c r="H128" s="79" t="s">
        <v>231</v>
      </c>
      <c r="I128" s="81" t="s">
        <v>806</v>
      </c>
      <c r="J128" s="82">
        <v>1418705.37</v>
      </c>
      <c r="K128" s="82">
        <f>__Anonymous_Sheet_DB__034334510[[#This Row],[VALOR MENSAL]]*12</f>
        <v>17024464.440000001</v>
      </c>
      <c r="L128" s="81">
        <v>45809</v>
      </c>
    </row>
    <row r="129" spans="2:16" s="78" customFormat="1" ht="36" x14ac:dyDescent="0.3">
      <c r="B129" s="104"/>
      <c r="C129" s="79" t="s">
        <v>805</v>
      </c>
      <c r="D129" s="79" t="s">
        <v>230</v>
      </c>
      <c r="E129" s="79" t="s">
        <v>36</v>
      </c>
      <c r="F129" s="79" t="s">
        <v>448</v>
      </c>
      <c r="G129" s="79" t="s">
        <v>485</v>
      </c>
      <c r="H129" s="79" t="s">
        <v>231</v>
      </c>
      <c r="I129" s="81" t="s">
        <v>807</v>
      </c>
      <c r="J129" s="82">
        <v>1471397.09</v>
      </c>
      <c r="K129" s="82">
        <f>__Anonymous_Sheet_DB__034334510[[#This Row],[VALOR MENSAL]]*12</f>
        <v>17656765.080000002</v>
      </c>
      <c r="L129" s="81">
        <v>45809</v>
      </c>
    </row>
    <row r="130" spans="2:16" s="78" customFormat="1" ht="36" hidden="1" x14ac:dyDescent="0.3">
      <c r="B130" s="104"/>
      <c r="C130" s="79" t="s">
        <v>928</v>
      </c>
      <c r="D130" s="79" t="s">
        <v>230</v>
      </c>
      <c r="E130" s="79" t="s">
        <v>36</v>
      </c>
      <c r="F130" s="79" t="s">
        <v>448</v>
      </c>
      <c r="G130" s="79" t="s">
        <v>485</v>
      </c>
      <c r="H130" s="79" t="s">
        <v>231</v>
      </c>
      <c r="I130" s="81" t="s">
        <v>767</v>
      </c>
      <c r="J130" s="82">
        <v>1570097.09</v>
      </c>
      <c r="K130" s="82">
        <f>__Anonymous_Sheet_DB__034334510[[#This Row],[VALOR MENSAL]]*12</f>
        <v>18841165.080000002</v>
      </c>
      <c r="L130" s="81">
        <v>45962</v>
      </c>
    </row>
    <row r="131" spans="2:16" s="78" customFormat="1" ht="36" hidden="1" x14ac:dyDescent="0.3">
      <c r="B131" s="105"/>
      <c r="C131" s="79" t="s">
        <v>808</v>
      </c>
      <c r="D131" s="79" t="s">
        <v>230</v>
      </c>
      <c r="E131" s="79" t="s">
        <v>36</v>
      </c>
      <c r="F131" s="79" t="s">
        <v>448</v>
      </c>
      <c r="G131" s="79" t="s">
        <v>485</v>
      </c>
      <c r="H131" s="79" t="s">
        <v>231</v>
      </c>
      <c r="I131" s="81" t="s">
        <v>809</v>
      </c>
      <c r="J131" s="82">
        <v>1471397.09</v>
      </c>
      <c r="K131" s="82">
        <f>__Anonymous_Sheet_DB__034334510[[#This Row],[VALOR MENSAL]]*12</f>
        <v>17656765.080000002</v>
      </c>
      <c r="L131" s="81">
        <v>46003</v>
      </c>
    </row>
    <row r="132" spans="2:16" s="78" customFormat="1" ht="36" x14ac:dyDescent="0.3">
      <c r="B132" s="103" t="s">
        <v>861</v>
      </c>
      <c r="C132" s="80" t="s">
        <v>487</v>
      </c>
      <c r="D132" s="79" t="s">
        <v>237</v>
      </c>
      <c r="E132" s="79" t="s">
        <v>238</v>
      </c>
      <c r="F132" s="79" t="s">
        <v>488</v>
      </c>
      <c r="G132" s="79" t="s">
        <v>489</v>
      </c>
      <c r="H132" s="79" t="s">
        <v>318</v>
      </c>
      <c r="I132" s="81" t="s">
        <v>239</v>
      </c>
      <c r="J132" s="82">
        <v>965</v>
      </c>
      <c r="K132" s="82">
        <f>__Anonymous_Sheet_DB__034334510[[#This Row],[VALOR MENSAL]]*12</f>
        <v>11580</v>
      </c>
      <c r="L132" s="81">
        <v>45071</v>
      </c>
    </row>
    <row r="133" spans="2:16" s="78" customFormat="1" ht="36" x14ac:dyDescent="0.3">
      <c r="B133" s="104"/>
      <c r="C133" s="79" t="s">
        <v>381</v>
      </c>
      <c r="D133" s="79" t="s">
        <v>237</v>
      </c>
      <c r="E133" s="79" t="s">
        <v>238</v>
      </c>
      <c r="F133" s="79" t="s">
        <v>488</v>
      </c>
      <c r="G133" s="79" t="s">
        <v>489</v>
      </c>
      <c r="H133" s="79" t="s">
        <v>318</v>
      </c>
      <c r="I133" s="81" t="s">
        <v>382</v>
      </c>
      <c r="J133" s="82">
        <v>965</v>
      </c>
      <c r="K133" s="82">
        <f>__Anonymous_Sheet_DB__034334510[[#This Row],[VALOR MENSAL]]*12</f>
        <v>11580</v>
      </c>
      <c r="L133" s="81">
        <v>45386</v>
      </c>
    </row>
    <row r="134" spans="2:16" s="78" customFormat="1" ht="36" x14ac:dyDescent="0.3">
      <c r="B134" s="105"/>
      <c r="C134" s="79" t="s">
        <v>673</v>
      </c>
      <c r="D134" s="79" t="s">
        <v>237</v>
      </c>
      <c r="E134" s="79" t="s">
        <v>238</v>
      </c>
      <c r="F134" s="79" t="s">
        <v>488</v>
      </c>
      <c r="G134" s="79" t="s">
        <v>489</v>
      </c>
      <c r="H134" s="79" t="s">
        <v>318</v>
      </c>
      <c r="I134" s="81" t="s">
        <v>674</v>
      </c>
      <c r="J134" s="82">
        <v>965</v>
      </c>
      <c r="K134" s="82">
        <f>__Anonymous_Sheet_DB__034334510[[#This Row],[VALOR MENSAL]]*12</f>
        <v>11580</v>
      </c>
      <c r="L134" s="81">
        <v>45796</v>
      </c>
    </row>
    <row r="135" spans="2:16" s="78" customFormat="1" ht="36" x14ac:dyDescent="0.3">
      <c r="B135" s="103" t="s">
        <v>862</v>
      </c>
      <c r="C135" s="80" t="s">
        <v>490</v>
      </c>
      <c r="D135" s="79" t="s">
        <v>240</v>
      </c>
      <c r="E135" s="79" t="s">
        <v>241</v>
      </c>
      <c r="F135" s="79" t="s">
        <v>491</v>
      </c>
      <c r="G135" s="79" t="s">
        <v>492</v>
      </c>
      <c r="H135" s="79" t="s">
        <v>242</v>
      </c>
      <c r="I135" s="81" t="s">
        <v>243</v>
      </c>
      <c r="J135" s="82">
        <v>416.66660000000002</v>
      </c>
      <c r="K135" s="82">
        <f>__Anonymous_Sheet_DB__034334510[[#This Row],[VALOR MENSAL]]*12</f>
        <v>4999.9992000000002</v>
      </c>
      <c r="L135" s="81">
        <v>45097</v>
      </c>
    </row>
    <row r="136" spans="2:16" s="78" customFormat="1" ht="36" x14ac:dyDescent="0.3">
      <c r="B136" s="104"/>
      <c r="C136" s="79" t="s">
        <v>544</v>
      </c>
      <c r="D136" s="79" t="s">
        <v>240</v>
      </c>
      <c r="E136" s="79" t="s">
        <v>241</v>
      </c>
      <c r="F136" s="79" t="s">
        <v>491</v>
      </c>
      <c r="G136" s="79" t="s">
        <v>492</v>
      </c>
      <c r="H136" s="79" t="s">
        <v>242</v>
      </c>
      <c r="I136" s="81" t="s">
        <v>545</v>
      </c>
      <c r="J136" s="82">
        <v>416.66660000000002</v>
      </c>
      <c r="K136" s="82">
        <f>__Anonymous_Sheet_DB__034334510[[#This Row],[VALOR MENSAL]]*12</f>
        <v>4999.9992000000002</v>
      </c>
      <c r="L136" s="81">
        <v>45463</v>
      </c>
    </row>
    <row r="137" spans="2:16" s="78" customFormat="1" ht="36" x14ac:dyDescent="0.3">
      <c r="B137" s="105"/>
      <c r="C137" s="79" t="s">
        <v>544</v>
      </c>
      <c r="D137" s="79" t="s">
        <v>240</v>
      </c>
      <c r="E137" s="79" t="s">
        <v>241</v>
      </c>
      <c r="F137" s="79" t="s">
        <v>491</v>
      </c>
      <c r="G137" s="79" t="s">
        <v>492</v>
      </c>
      <c r="H137" s="79" t="s">
        <v>242</v>
      </c>
      <c r="I137" s="81" t="s">
        <v>929</v>
      </c>
      <c r="J137" s="82">
        <v>416.66660000000002</v>
      </c>
      <c r="K137" s="82">
        <f>__Anonymous_Sheet_DB__034334510[[#This Row],[VALOR MENSAL]]*12</f>
        <v>4999.9992000000002</v>
      </c>
      <c r="L137" s="81">
        <v>45828</v>
      </c>
    </row>
    <row r="138" spans="2:16" s="78" customFormat="1" ht="36" x14ac:dyDescent="0.3">
      <c r="B138" s="103" t="s">
        <v>863</v>
      </c>
      <c r="C138" s="80" t="s">
        <v>495</v>
      </c>
      <c r="D138" s="79" t="s">
        <v>248</v>
      </c>
      <c r="E138" s="79" t="s">
        <v>249</v>
      </c>
      <c r="F138" s="79" t="s">
        <v>493</v>
      </c>
      <c r="G138" s="79" t="s">
        <v>494</v>
      </c>
      <c r="H138" s="80" t="s">
        <v>186</v>
      </c>
      <c r="I138" s="81" t="s">
        <v>250</v>
      </c>
      <c r="J138" s="82">
        <v>67450</v>
      </c>
      <c r="K138" s="82">
        <f>__Anonymous_Sheet_DB__034334510[[#This Row],[VALOR MENSAL]]*12</f>
        <v>809400</v>
      </c>
      <c r="L138" s="81">
        <v>45279</v>
      </c>
    </row>
    <row r="139" spans="2:16" s="78" customFormat="1" ht="36" x14ac:dyDescent="0.3">
      <c r="B139" s="105"/>
      <c r="C139" s="80" t="s">
        <v>602</v>
      </c>
      <c r="D139" s="79" t="s">
        <v>248</v>
      </c>
      <c r="E139" s="79" t="s">
        <v>249</v>
      </c>
      <c r="F139" s="79" t="s">
        <v>493</v>
      </c>
      <c r="G139" s="79" t="s">
        <v>494</v>
      </c>
      <c r="H139" s="80" t="s">
        <v>186</v>
      </c>
      <c r="I139" s="81" t="s">
        <v>603</v>
      </c>
      <c r="J139" s="82">
        <v>67450</v>
      </c>
      <c r="K139" s="82">
        <f>__Anonymous_Sheet_DB__034334510[[#This Row],[VALOR MENSAL]]*12</f>
        <v>809400</v>
      </c>
      <c r="L139" s="81">
        <v>45639</v>
      </c>
    </row>
    <row r="140" spans="2:16" s="78" customFormat="1" ht="36" x14ac:dyDescent="0.3">
      <c r="B140" s="79" t="s">
        <v>864</v>
      </c>
      <c r="C140" s="80" t="s">
        <v>498</v>
      </c>
      <c r="D140" s="79" t="s">
        <v>264</v>
      </c>
      <c r="E140" s="79" t="s">
        <v>265</v>
      </c>
      <c r="F140" s="79" t="s">
        <v>923</v>
      </c>
      <c r="G140" s="79" t="s">
        <v>924</v>
      </c>
      <c r="H140" s="79" t="s">
        <v>319</v>
      </c>
      <c r="I140" s="81" t="s">
        <v>266</v>
      </c>
      <c r="J140" s="82">
        <v>2087</v>
      </c>
      <c r="K140" s="82">
        <f>__Anonymous_Sheet_DB__034334510[[#This Row],[VALOR MENSAL]]*12</f>
        <v>25044</v>
      </c>
      <c r="L140" s="81">
        <v>45231</v>
      </c>
    </row>
    <row r="141" spans="2:16" s="78" customFormat="1" ht="36" x14ac:dyDescent="0.3">
      <c r="B141" s="79" t="s">
        <v>865</v>
      </c>
      <c r="C141" s="79" t="s">
        <v>503</v>
      </c>
      <c r="D141" s="79" t="s">
        <v>267</v>
      </c>
      <c r="E141" s="79" t="s">
        <v>268</v>
      </c>
      <c r="F141" s="79" t="s">
        <v>926</v>
      </c>
      <c r="G141" s="79" t="s">
        <v>925</v>
      </c>
      <c r="H141" s="79" t="s">
        <v>269</v>
      </c>
      <c r="I141" s="81" t="s">
        <v>270</v>
      </c>
      <c r="J141" s="82">
        <v>3000</v>
      </c>
      <c r="K141" s="82">
        <f>__Anonymous_Sheet_DB__034334510[[#This Row],[VALOR MENSAL]]*12</f>
        <v>36000</v>
      </c>
      <c r="L141" s="81">
        <v>45252</v>
      </c>
    </row>
    <row r="142" spans="2:16" s="78" customFormat="1" ht="36" x14ac:dyDescent="0.3">
      <c r="B142" s="103" t="s">
        <v>866</v>
      </c>
      <c r="C142" s="79" t="s">
        <v>499</v>
      </c>
      <c r="D142" s="79" t="s">
        <v>271</v>
      </c>
      <c r="E142" s="79" t="s">
        <v>272</v>
      </c>
      <c r="F142" s="79" t="s">
        <v>500</v>
      </c>
      <c r="G142" s="79" t="s">
        <v>501</v>
      </c>
      <c r="H142" s="79" t="s">
        <v>273</v>
      </c>
      <c r="I142" s="81" t="s">
        <v>502</v>
      </c>
      <c r="J142" s="82">
        <v>4500</v>
      </c>
      <c r="K142" s="82">
        <f>J142*12</f>
        <v>54000</v>
      </c>
      <c r="L142" s="81">
        <v>45352</v>
      </c>
    </row>
    <row r="143" spans="2:16" s="78" customFormat="1" ht="36" x14ac:dyDescent="0.3">
      <c r="B143" s="105"/>
      <c r="C143" s="79" t="s">
        <v>709</v>
      </c>
      <c r="D143" s="79" t="s">
        <v>271</v>
      </c>
      <c r="E143" s="79" t="s">
        <v>272</v>
      </c>
      <c r="F143" s="79" t="s">
        <v>500</v>
      </c>
      <c r="G143" s="79" t="s">
        <v>501</v>
      </c>
      <c r="H143" s="79" t="s">
        <v>273</v>
      </c>
      <c r="I143" s="81" t="s">
        <v>710</v>
      </c>
      <c r="J143" s="82">
        <v>5312.5</v>
      </c>
      <c r="K143" s="82">
        <f>J143*12</f>
        <v>63750</v>
      </c>
      <c r="L143" s="81">
        <v>45776</v>
      </c>
    </row>
    <row r="144" spans="2:16" s="78" customFormat="1" ht="54" x14ac:dyDescent="0.3">
      <c r="B144" s="103" t="s">
        <v>867</v>
      </c>
      <c r="C144" s="79" t="s">
        <v>504</v>
      </c>
      <c r="D144" s="79" t="s">
        <v>275</v>
      </c>
      <c r="E144" s="79" t="s">
        <v>276</v>
      </c>
      <c r="F144" s="79" t="s">
        <v>505</v>
      </c>
      <c r="G144" s="79" t="s">
        <v>506</v>
      </c>
      <c r="H144" s="79" t="s">
        <v>277</v>
      </c>
      <c r="I144" s="81" t="s">
        <v>29</v>
      </c>
      <c r="J144" s="82">
        <v>7064.32</v>
      </c>
      <c r="K144" s="82">
        <f t="shared" ref="K144:K188" si="0">J144*12</f>
        <v>84771.839999999997</v>
      </c>
      <c r="L144" s="81">
        <v>44712</v>
      </c>
      <c r="N144" s="83"/>
      <c r="O144" s="83"/>
      <c r="P144" s="84"/>
    </row>
    <row r="145" spans="2:16" s="78" customFormat="1" ht="54" x14ac:dyDescent="0.3">
      <c r="B145" s="104"/>
      <c r="C145" s="79" t="s">
        <v>278</v>
      </c>
      <c r="D145" s="79" t="s">
        <v>275</v>
      </c>
      <c r="E145" s="79" t="s">
        <v>276</v>
      </c>
      <c r="F145" s="79" t="s">
        <v>505</v>
      </c>
      <c r="G145" s="79" t="s">
        <v>506</v>
      </c>
      <c r="H145" s="79" t="s">
        <v>279</v>
      </c>
      <c r="I145" s="81" t="s">
        <v>232</v>
      </c>
      <c r="J145" s="82">
        <v>7342.36</v>
      </c>
      <c r="K145" s="82">
        <f t="shared" si="0"/>
        <v>88108.319999999992</v>
      </c>
      <c r="L145" s="81">
        <v>45078</v>
      </c>
      <c r="N145" s="83"/>
      <c r="O145" s="83"/>
      <c r="P145" s="84"/>
    </row>
    <row r="146" spans="2:16" s="78" customFormat="1" ht="54" x14ac:dyDescent="0.3">
      <c r="B146" s="104"/>
      <c r="C146" s="79" t="s">
        <v>290</v>
      </c>
      <c r="D146" s="79" t="s">
        <v>275</v>
      </c>
      <c r="E146" s="79" t="s">
        <v>276</v>
      </c>
      <c r="F146" s="79" t="s">
        <v>505</v>
      </c>
      <c r="G146" s="79" t="s">
        <v>506</v>
      </c>
      <c r="H146" s="79" t="s">
        <v>279</v>
      </c>
      <c r="I146" s="81" t="s">
        <v>393</v>
      </c>
      <c r="J146" s="82">
        <v>7625.77</v>
      </c>
      <c r="K146" s="82">
        <f t="shared" si="0"/>
        <v>91509.24</v>
      </c>
      <c r="L146" s="81">
        <v>45443</v>
      </c>
    </row>
    <row r="147" spans="2:16" s="78" customFormat="1" ht="54" x14ac:dyDescent="0.3">
      <c r="B147" s="105"/>
      <c r="C147" s="79" t="s">
        <v>539</v>
      </c>
      <c r="D147" s="79" t="s">
        <v>275</v>
      </c>
      <c r="E147" s="79" t="s">
        <v>276</v>
      </c>
      <c r="F147" s="79" t="s">
        <v>505</v>
      </c>
      <c r="G147" s="79" t="s">
        <v>506</v>
      </c>
      <c r="H147" s="79" t="s">
        <v>279</v>
      </c>
      <c r="I147" s="81" t="s">
        <v>730</v>
      </c>
      <c r="J147" s="82">
        <v>8047.45</v>
      </c>
      <c r="K147" s="82">
        <f t="shared" si="0"/>
        <v>96569.4</v>
      </c>
      <c r="L147" s="81">
        <v>45809</v>
      </c>
    </row>
    <row r="148" spans="2:16" s="78" customFormat="1" ht="36" x14ac:dyDescent="0.3">
      <c r="B148" s="103" t="s">
        <v>910</v>
      </c>
      <c r="C148" s="80" t="s">
        <v>507</v>
      </c>
      <c r="D148" s="79" t="s">
        <v>280</v>
      </c>
      <c r="E148" s="79" t="s">
        <v>281</v>
      </c>
      <c r="F148" s="79" t="s">
        <v>508</v>
      </c>
      <c r="G148" s="79" t="s">
        <v>506</v>
      </c>
      <c r="H148" s="79" t="s">
        <v>282</v>
      </c>
      <c r="I148" s="81" t="s">
        <v>283</v>
      </c>
      <c r="J148" s="82">
        <v>4500</v>
      </c>
      <c r="K148" s="82">
        <f t="shared" si="0"/>
        <v>54000</v>
      </c>
      <c r="L148" s="81">
        <v>44757</v>
      </c>
      <c r="N148" s="83"/>
      <c r="O148" s="83"/>
      <c r="P148" s="84"/>
    </row>
    <row r="149" spans="2:16" s="78" customFormat="1" ht="36" x14ac:dyDescent="0.3">
      <c r="B149" s="104"/>
      <c r="C149" s="79" t="s">
        <v>278</v>
      </c>
      <c r="D149" s="79" t="s">
        <v>280</v>
      </c>
      <c r="E149" s="79" t="s">
        <v>281</v>
      </c>
      <c r="F149" s="79" t="s">
        <v>508</v>
      </c>
      <c r="G149" s="79" t="s">
        <v>506</v>
      </c>
      <c r="H149" s="79" t="s">
        <v>282</v>
      </c>
      <c r="I149" s="81" t="s">
        <v>284</v>
      </c>
      <c r="J149" s="82">
        <v>4500</v>
      </c>
      <c r="K149" s="82">
        <f t="shared" si="0"/>
        <v>54000</v>
      </c>
      <c r="L149" s="81">
        <v>45140</v>
      </c>
      <c r="N149" s="83"/>
      <c r="O149" s="83"/>
      <c r="P149" s="84"/>
    </row>
    <row r="150" spans="2:16" s="78" customFormat="1" ht="36" x14ac:dyDescent="0.3">
      <c r="B150" s="104"/>
      <c r="C150" s="79" t="s">
        <v>290</v>
      </c>
      <c r="D150" s="79" t="s">
        <v>280</v>
      </c>
      <c r="E150" s="79" t="s">
        <v>281</v>
      </c>
      <c r="F150" s="79" t="s">
        <v>508</v>
      </c>
      <c r="G150" s="79" t="s">
        <v>506</v>
      </c>
      <c r="H150" s="79" t="s">
        <v>282</v>
      </c>
      <c r="I150" s="81" t="s">
        <v>541</v>
      </c>
      <c r="J150" s="82">
        <v>4500</v>
      </c>
      <c r="K150" s="82">
        <f t="shared" si="0"/>
        <v>54000</v>
      </c>
      <c r="L150" s="81">
        <v>45495</v>
      </c>
    </row>
    <row r="151" spans="2:16" s="78" customFormat="1" ht="36" x14ac:dyDescent="0.3">
      <c r="B151" s="105"/>
      <c r="C151" s="79" t="s">
        <v>539</v>
      </c>
      <c r="D151" s="79" t="s">
        <v>280</v>
      </c>
      <c r="E151" s="79" t="s">
        <v>281</v>
      </c>
      <c r="F151" s="79" t="s">
        <v>508</v>
      </c>
      <c r="G151" s="79" t="s">
        <v>506</v>
      </c>
      <c r="H151" s="79" t="s">
        <v>282</v>
      </c>
      <c r="I151" s="81" t="s">
        <v>700</v>
      </c>
      <c r="J151" s="82">
        <v>4500</v>
      </c>
      <c r="K151" s="82">
        <f t="shared" si="0"/>
        <v>54000</v>
      </c>
      <c r="L151" s="81">
        <v>45805</v>
      </c>
    </row>
    <row r="152" spans="2:16" s="78" customFormat="1" ht="36" x14ac:dyDescent="0.3">
      <c r="B152" s="103" t="s">
        <v>868</v>
      </c>
      <c r="C152" s="79" t="s">
        <v>504</v>
      </c>
      <c r="D152" s="79" t="s">
        <v>285</v>
      </c>
      <c r="E152" s="79" t="s">
        <v>286</v>
      </c>
      <c r="F152" s="79" t="s">
        <v>509</v>
      </c>
      <c r="G152" s="79" t="s">
        <v>913</v>
      </c>
      <c r="H152" s="79" t="s">
        <v>320</v>
      </c>
      <c r="I152" s="81" t="s">
        <v>18</v>
      </c>
      <c r="J152" s="82">
        <v>3100</v>
      </c>
      <c r="K152" s="82">
        <f t="shared" si="0"/>
        <v>37200</v>
      </c>
      <c r="L152" s="81">
        <v>44722</v>
      </c>
      <c r="N152" s="83"/>
      <c r="O152" s="83"/>
      <c r="P152" s="84"/>
    </row>
    <row r="153" spans="2:16" s="78" customFormat="1" ht="36" x14ac:dyDescent="0.3">
      <c r="B153" s="104"/>
      <c r="C153" s="79" t="s">
        <v>278</v>
      </c>
      <c r="D153" s="79" t="s">
        <v>285</v>
      </c>
      <c r="E153" s="79" t="s">
        <v>286</v>
      </c>
      <c r="F153" s="79" t="s">
        <v>509</v>
      </c>
      <c r="G153" s="79" t="s">
        <v>913</v>
      </c>
      <c r="H153" s="79" t="s">
        <v>320</v>
      </c>
      <c r="I153" s="81" t="s">
        <v>31</v>
      </c>
      <c r="J153" s="82">
        <v>3100</v>
      </c>
      <c r="K153" s="82">
        <f t="shared" si="0"/>
        <v>37200</v>
      </c>
      <c r="L153" s="81">
        <v>45091</v>
      </c>
      <c r="N153" s="83"/>
      <c r="O153" s="83"/>
      <c r="P153" s="84"/>
    </row>
    <row r="154" spans="2:16" s="78" customFormat="1" ht="36" x14ac:dyDescent="0.3">
      <c r="B154" s="104"/>
      <c r="C154" s="79" t="s">
        <v>290</v>
      </c>
      <c r="D154" s="79" t="s">
        <v>285</v>
      </c>
      <c r="E154" s="79" t="s">
        <v>286</v>
      </c>
      <c r="F154" s="79" t="s">
        <v>509</v>
      </c>
      <c r="G154" s="79" t="s">
        <v>913</v>
      </c>
      <c r="H154" s="79" t="s">
        <v>320</v>
      </c>
      <c r="I154" s="81" t="s">
        <v>538</v>
      </c>
      <c r="J154" s="82">
        <v>3100</v>
      </c>
      <c r="K154" s="82">
        <f t="shared" si="0"/>
        <v>37200</v>
      </c>
      <c r="L154" s="81">
        <v>45456</v>
      </c>
    </row>
    <row r="155" spans="2:16" s="78" customFormat="1" ht="36" x14ac:dyDescent="0.3">
      <c r="B155" s="105"/>
      <c r="C155" s="79" t="s">
        <v>539</v>
      </c>
      <c r="D155" s="79" t="s">
        <v>285</v>
      </c>
      <c r="E155" s="79" t="s">
        <v>286</v>
      </c>
      <c r="F155" s="79" t="s">
        <v>509</v>
      </c>
      <c r="G155" s="79" t="s">
        <v>913</v>
      </c>
      <c r="H155" s="79" t="s">
        <v>320</v>
      </c>
      <c r="I155" s="81" t="s">
        <v>705</v>
      </c>
      <c r="J155" s="82">
        <v>3100</v>
      </c>
      <c r="K155" s="82">
        <f t="shared" si="0"/>
        <v>37200</v>
      </c>
      <c r="L155" s="81">
        <v>45861</v>
      </c>
    </row>
    <row r="156" spans="2:16" s="78" customFormat="1" ht="36" x14ac:dyDescent="0.3">
      <c r="B156" s="103" t="s">
        <v>869</v>
      </c>
      <c r="C156" s="79" t="s">
        <v>504</v>
      </c>
      <c r="D156" s="79" t="s">
        <v>287</v>
      </c>
      <c r="E156" s="79" t="s">
        <v>288</v>
      </c>
      <c r="F156" s="79" t="s">
        <v>510</v>
      </c>
      <c r="G156" s="79" t="s">
        <v>511</v>
      </c>
      <c r="H156" s="79" t="s">
        <v>321</v>
      </c>
      <c r="I156" s="81" t="s">
        <v>289</v>
      </c>
      <c r="J156" s="82">
        <v>1800</v>
      </c>
      <c r="K156" s="82">
        <f t="shared" si="0"/>
        <v>21600</v>
      </c>
      <c r="L156" s="81">
        <v>44739</v>
      </c>
      <c r="N156" s="83"/>
      <c r="O156" s="83"/>
      <c r="P156" s="84"/>
    </row>
    <row r="157" spans="2:16" s="78" customFormat="1" ht="36" x14ac:dyDescent="0.3">
      <c r="B157" s="104"/>
      <c r="C157" s="79" t="s">
        <v>278</v>
      </c>
      <c r="D157" s="79" t="s">
        <v>287</v>
      </c>
      <c r="E157" s="79" t="s">
        <v>288</v>
      </c>
      <c r="F157" s="79" t="s">
        <v>510</v>
      </c>
      <c r="G157" s="79" t="s">
        <v>511</v>
      </c>
      <c r="H157" s="79" t="s">
        <v>321</v>
      </c>
      <c r="I157" s="81" t="s">
        <v>289</v>
      </c>
      <c r="J157" s="82">
        <v>1800</v>
      </c>
      <c r="K157" s="82">
        <f t="shared" si="0"/>
        <v>21600</v>
      </c>
      <c r="L157" s="81">
        <v>45124</v>
      </c>
      <c r="N157" s="83"/>
      <c r="O157" s="83"/>
      <c r="P157" s="84"/>
    </row>
    <row r="158" spans="2:16" s="78" customFormat="1" ht="36" x14ac:dyDescent="0.3">
      <c r="B158" s="104"/>
      <c r="C158" s="79" t="s">
        <v>290</v>
      </c>
      <c r="D158" s="79" t="s">
        <v>287</v>
      </c>
      <c r="E158" s="79" t="s">
        <v>288</v>
      </c>
      <c r="F158" s="79" t="s">
        <v>510</v>
      </c>
      <c r="G158" s="79" t="s">
        <v>511</v>
      </c>
      <c r="H158" s="79" t="s">
        <v>321</v>
      </c>
      <c r="I158" s="81" t="s">
        <v>512</v>
      </c>
      <c r="J158" s="82">
        <v>1750</v>
      </c>
      <c r="K158" s="82">
        <f t="shared" si="0"/>
        <v>21000</v>
      </c>
      <c r="L158" s="81">
        <v>45163</v>
      </c>
      <c r="N158" s="83"/>
      <c r="O158" s="83"/>
      <c r="P158" s="84"/>
    </row>
    <row r="159" spans="2:16" s="78" customFormat="1" ht="36" x14ac:dyDescent="0.3">
      <c r="B159" s="104"/>
      <c r="C159" s="79" t="s">
        <v>539</v>
      </c>
      <c r="D159" s="79" t="s">
        <v>287</v>
      </c>
      <c r="E159" s="79" t="s">
        <v>288</v>
      </c>
      <c r="F159" s="79" t="s">
        <v>510</v>
      </c>
      <c r="G159" s="79" t="s">
        <v>511</v>
      </c>
      <c r="H159" s="79" t="s">
        <v>321</v>
      </c>
      <c r="I159" s="81" t="s">
        <v>547</v>
      </c>
      <c r="J159" s="82">
        <v>1750</v>
      </c>
      <c r="K159" s="82">
        <f t="shared" si="0"/>
        <v>21000</v>
      </c>
      <c r="L159" s="81">
        <v>45490</v>
      </c>
      <c r="N159" s="83"/>
      <c r="O159" s="83"/>
      <c r="P159" s="84"/>
    </row>
    <row r="160" spans="2:16" s="78" customFormat="1" ht="36" x14ac:dyDescent="0.3">
      <c r="B160" s="104"/>
      <c r="C160" s="79" t="s">
        <v>592</v>
      </c>
      <c r="D160" s="79" t="s">
        <v>593</v>
      </c>
      <c r="E160" s="79" t="s">
        <v>594</v>
      </c>
      <c r="F160" s="79" t="s">
        <v>595</v>
      </c>
      <c r="G160" s="79" t="s">
        <v>511</v>
      </c>
      <c r="H160" s="79" t="s">
        <v>321</v>
      </c>
      <c r="I160" s="81" t="s">
        <v>596</v>
      </c>
      <c r="J160" s="82">
        <v>1750</v>
      </c>
      <c r="K160" s="82">
        <f t="shared" si="0"/>
        <v>21000</v>
      </c>
      <c r="L160" s="81">
        <v>45625</v>
      </c>
    </row>
    <row r="161" spans="2:16" s="78" customFormat="1" ht="36" x14ac:dyDescent="0.3">
      <c r="B161" s="105"/>
      <c r="C161" s="79" t="s">
        <v>706</v>
      </c>
      <c r="D161" s="79" t="s">
        <v>593</v>
      </c>
      <c r="E161" s="79" t="s">
        <v>594</v>
      </c>
      <c r="F161" s="79" t="s">
        <v>595</v>
      </c>
      <c r="G161" s="79" t="s">
        <v>511</v>
      </c>
      <c r="H161" s="79" t="s">
        <v>321</v>
      </c>
      <c r="I161" s="81" t="s">
        <v>707</v>
      </c>
      <c r="J161" s="82">
        <v>1750</v>
      </c>
      <c r="K161" s="82">
        <f t="shared" si="0"/>
        <v>21000</v>
      </c>
      <c r="L161" s="81">
        <v>45834</v>
      </c>
    </row>
    <row r="162" spans="2:16" s="78" customFormat="1" ht="36" x14ac:dyDescent="0.3">
      <c r="B162" s="103" t="s">
        <v>870</v>
      </c>
      <c r="C162" s="79" t="s">
        <v>504</v>
      </c>
      <c r="D162" s="79" t="s">
        <v>291</v>
      </c>
      <c r="E162" s="79" t="s">
        <v>292</v>
      </c>
      <c r="F162" s="79" t="s">
        <v>513</v>
      </c>
      <c r="G162" s="79" t="s">
        <v>514</v>
      </c>
      <c r="H162" s="79" t="s">
        <v>293</v>
      </c>
      <c r="I162" s="81" t="s">
        <v>294</v>
      </c>
      <c r="J162" s="82">
        <v>10813.88</v>
      </c>
      <c r="K162" s="82">
        <f t="shared" si="0"/>
        <v>129766.56</v>
      </c>
      <c r="L162" s="81">
        <v>44761</v>
      </c>
      <c r="N162" s="83"/>
      <c r="O162" s="83"/>
      <c r="P162" s="84"/>
    </row>
    <row r="163" spans="2:16" s="78" customFormat="1" ht="36" x14ac:dyDescent="0.3">
      <c r="B163" s="104"/>
      <c r="C163" s="79" t="s">
        <v>278</v>
      </c>
      <c r="D163" s="79" t="s">
        <v>291</v>
      </c>
      <c r="E163" s="79" t="s">
        <v>292</v>
      </c>
      <c r="F163" s="79" t="s">
        <v>513</v>
      </c>
      <c r="G163" s="79" t="s">
        <v>514</v>
      </c>
      <c r="H163" s="79" t="s">
        <v>293</v>
      </c>
      <c r="I163" s="81" t="s">
        <v>295</v>
      </c>
      <c r="J163" s="82">
        <v>10813.88</v>
      </c>
      <c r="K163" s="82">
        <f t="shared" si="0"/>
        <v>129766.56</v>
      </c>
      <c r="L163" s="81">
        <v>45126</v>
      </c>
      <c r="N163" s="83"/>
      <c r="O163" s="83"/>
      <c r="P163" s="84"/>
    </row>
    <row r="164" spans="2:16" s="78" customFormat="1" ht="36" x14ac:dyDescent="0.3">
      <c r="B164" s="104"/>
      <c r="C164" s="79" t="s">
        <v>290</v>
      </c>
      <c r="D164" s="79" t="s">
        <v>291</v>
      </c>
      <c r="E164" s="79" t="s">
        <v>292</v>
      </c>
      <c r="F164" s="79" t="s">
        <v>513</v>
      </c>
      <c r="G164" s="79" t="s">
        <v>514</v>
      </c>
      <c r="H164" s="79" t="s">
        <v>293</v>
      </c>
      <c r="I164" s="81" t="s">
        <v>553</v>
      </c>
      <c r="J164" s="82">
        <v>5358.56</v>
      </c>
      <c r="K164" s="82">
        <v>64302.720000000001</v>
      </c>
      <c r="L164" s="81">
        <v>45492</v>
      </c>
    </row>
    <row r="165" spans="2:16" s="78" customFormat="1" ht="36" x14ac:dyDescent="0.3">
      <c r="B165" s="105"/>
      <c r="C165" s="79" t="s">
        <v>539</v>
      </c>
      <c r="D165" s="79" t="s">
        <v>291</v>
      </c>
      <c r="E165" s="79" t="s">
        <v>292</v>
      </c>
      <c r="F165" s="79" t="s">
        <v>513</v>
      </c>
      <c r="G165" s="79" t="s">
        <v>514</v>
      </c>
      <c r="H165" s="79" t="s">
        <v>293</v>
      </c>
      <c r="I165" s="81" t="s">
        <v>802</v>
      </c>
      <c r="J165" s="82">
        <v>5640.42</v>
      </c>
      <c r="K165" s="82">
        <f>J165*11</f>
        <v>62044.62</v>
      </c>
      <c r="L165" s="81">
        <v>45857</v>
      </c>
    </row>
    <row r="166" spans="2:16" s="78" customFormat="1" ht="180" x14ac:dyDescent="0.3">
      <c r="B166" s="103" t="s">
        <v>871</v>
      </c>
      <c r="C166" s="80" t="s">
        <v>838</v>
      </c>
      <c r="D166" s="79" t="s">
        <v>325</v>
      </c>
      <c r="E166" s="79" t="s">
        <v>296</v>
      </c>
      <c r="F166" s="79" t="s">
        <v>518</v>
      </c>
      <c r="G166" s="79" t="s">
        <v>517</v>
      </c>
      <c r="H166" s="79" t="s">
        <v>297</v>
      </c>
      <c r="I166" s="81" t="s">
        <v>298</v>
      </c>
      <c r="J166" s="82">
        <v>12640</v>
      </c>
      <c r="K166" s="82">
        <f t="shared" si="0"/>
        <v>151680</v>
      </c>
      <c r="L166" s="81">
        <v>44743</v>
      </c>
      <c r="N166" s="83"/>
      <c r="O166" s="83"/>
      <c r="P166" s="84"/>
    </row>
    <row r="167" spans="2:16" s="78" customFormat="1" ht="216" x14ac:dyDescent="0.3">
      <c r="B167" s="104"/>
      <c r="C167" s="79" t="s">
        <v>278</v>
      </c>
      <c r="D167" s="79" t="s">
        <v>325</v>
      </c>
      <c r="E167" s="79" t="s">
        <v>296</v>
      </c>
      <c r="F167" s="79" t="s">
        <v>515</v>
      </c>
      <c r="G167" s="79" t="s">
        <v>517</v>
      </c>
      <c r="H167" s="79" t="s">
        <v>297</v>
      </c>
      <c r="I167" s="81" t="s">
        <v>299</v>
      </c>
      <c r="J167" s="82">
        <v>12640</v>
      </c>
      <c r="K167" s="82">
        <f t="shared" si="0"/>
        <v>151680</v>
      </c>
      <c r="L167" s="81">
        <v>45112</v>
      </c>
      <c r="N167" s="83"/>
      <c r="O167" s="83"/>
      <c r="P167" s="84"/>
    </row>
    <row r="168" spans="2:16" s="78" customFormat="1" ht="216" x14ac:dyDescent="0.3">
      <c r="B168" s="104"/>
      <c r="C168" s="79" t="s">
        <v>290</v>
      </c>
      <c r="D168" s="79" t="s">
        <v>325</v>
      </c>
      <c r="E168" s="79" t="s">
        <v>296</v>
      </c>
      <c r="F168" s="79" t="s">
        <v>515</v>
      </c>
      <c r="G168" s="79" t="s">
        <v>517</v>
      </c>
      <c r="H168" s="79" t="s">
        <v>297</v>
      </c>
      <c r="I168" s="81" t="s">
        <v>516</v>
      </c>
      <c r="J168" s="82">
        <v>12640</v>
      </c>
      <c r="K168" s="82">
        <f t="shared" si="0"/>
        <v>151680</v>
      </c>
      <c r="L168" s="81">
        <v>45373</v>
      </c>
      <c r="N168" s="83"/>
      <c r="O168" s="83"/>
      <c r="P168" s="84"/>
    </row>
    <row r="169" spans="2:16" s="78" customFormat="1" ht="216" x14ac:dyDescent="0.3">
      <c r="B169" s="104"/>
      <c r="C169" s="79" t="s">
        <v>539</v>
      </c>
      <c r="D169" s="79" t="s">
        <v>325</v>
      </c>
      <c r="E169" s="79" t="s">
        <v>296</v>
      </c>
      <c r="F169" s="79" t="s">
        <v>515</v>
      </c>
      <c r="G169" s="79" t="s">
        <v>517</v>
      </c>
      <c r="H169" s="79" t="s">
        <v>297</v>
      </c>
      <c r="I169" s="81" t="s">
        <v>540</v>
      </c>
      <c r="J169" s="82">
        <v>13174.37</v>
      </c>
      <c r="K169" s="82">
        <f t="shared" si="0"/>
        <v>158092.44</v>
      </c>
      <c r="L169" s="81">
        <v>45483</v>
      </c>
    </row>
    <row r="170" spans="2:16" s="78" customFormat="1" ht="216" x14ac:dyDescent="0.3">
      <c r="B170" s="105"/>
      <c r="C170" s="79" t="s">
        <v>592</v>
      </c>
      <c r="D170" s="79" t="s">
        <v>325</v>
      </c>
      <c r="E170" s="79" t="s">
        <v>296</v>
      </c>
      <c r="F170" s="79" t="s">
        <v>515</v>
      </c>
      <c r="G170" s="79" t="s">
        <v>517</v>
      </c>
      <c r="H170" s="79" t="s">
        <v>297</v>
      </c>
      <c r="I170" s="81" t="s">
        <v>810</v>
      </c>
      <c r="J170" s="82">
        <v>13174.37</v>
      </c>
      <c r="K170" s="82">
        <f t="shared" si="0"/>
        <v>158092.44</v>
      </c>
      <c r="L170" s="81">
        <v>45831</v>
      </c>
    </row>
    <row r="171" spans="2:16" s="78" customFormat="1" ht="54" x14ac:dyDescent="0.3">
      <c r="B171" s="103" t="s">
        <v>872</v>
      </c>
      <c r="C171" s="80" t="s">
        <v>519</v>
      </c>
      <c r="D171" s="79" t="s">
        <v>349</v>
      </c>
      <c r="E171" s="79" t="s">
        <v>350</v>
      </c>
      <c r="F171" s="79" t="s">
        <v>520</v>
      </c>
      <c r="G171" s="79" t="s">
        <v>914</v>
      </c>
      <c r="H171" s="79" t="s">
        <v>356</v>
      </c>
      <c r="I171" s="81" t="s">
        <v>122</v>
      </c>
      <c r="J171" s="82">
        <v>3150</v>
      </c>
      <c r="K171" s="82">
        <f t="shared" si="0"/>
        <v>37800</v>
      </c>
      <c r="L171" s="81">
        <v>45261</v>
      </c>
      <c r="N171" s="83"/>
      <c r="O171" s="83"/>
      <c r="P171" s="84"/>
    </row>
    <row r="172" spans="2:16" s="78" customFormat="1" ht="54" x14ac:dyDescent="0.3">
      <c r="B172" s="104"/>
      <c r="C172" s="80" t="s">
        <v>183</v>
      </c>
      <c r="D172" s="79" t="s">
        <v>349</v>
      </c>
      <c r="E172" s="79" t="s">
        <v>350</v>
      </c>
      <c r="F172" s="79" t="s">
        <v>520</v>
      </c>
      <c r="G172" s="79" t="s">
        <v>914</v>
      </c>
      <c r="H172" s="79" t="s">
        <v>356</v>
      </c>
      <c r="I172" s="81" t="s">
        <v>568</v>
      </c>
      <c r="J172" s="82">
        <v>3150</v>
      </c>
      <c r="K172" s="82">
        <f t="shared" si="0"/>
        <v>37800</v>
      </c>
      <c r="L172" s="81">
        <v>45625</v>
      </c>
      <c r="N172" s="83"/>
      <c r="O172" s="83"/>
      <c r="P172" s="84"/>
    </row>
    <row r="173" spans="2:16" s="78" customFormat="1" ht="54" x14ac:dyDescent="0.3">
      <c r="B173" s="105"/>
      <c r="C173" s="80" t="s">
        <v>386</v>
      </c>
      <c r="D173" s="79" t="s">
        <v>349</v>
      </c>
      <c r="E173" s="79" t="s">
        <v>350</v>
      </c>
      <c r="F173" s="79" t="s">
        <v>520</v>
      </c>
      <c r="G173" s="79" t="s">
        <v>914</v>
      </c>
      <c r="H173" s="79" t="s">
        <v>356</v>
      </c>
      <c r="I173" s="81" t="s">
        <v>795</v>
      </c>
      <c r="J173" s="82">
        <v>3150</v>
      </c>
      <c r="K173" s="82">
        <f>J173*7</f>
        <v>22050</v>
      </c>
      <c r="L173" s="81">
        <v>45960</v>
      </c>
      <c r="N173" s="83"/>
      <c r="O173" s="83"/>
      <c r="P173" s="84"/>
    </row>
    <row r="174" spans="2:16" s="78" customFormat="1" ht="36" x14ac:dyDescent="0.3">
      <c r="B174" s="103" t="s">
        <v>873</v>
      </c>
      <c r="C174" s="80" t="s">
        <v>826</v>
      </c>
      <c r="D174" s="79" t="s">
        <v>827</v>
      </c>
      <c r="E174" s="79" t="s">
        <v>828</v>
      </c>
      <c r="F174" s="79" t="s">
        <v>829</v>
      </c>
      <c r="G174" s="79" t="s">
        <v>830</v>
      </c>
      <c r="H174" s="79" t="s">
        <v>831</v>
      </c>
      <c r="I174" s="81" t="s">
        <v>372</v>
      </c>
      <c r="J174" s="82">
        <v>69500</v>
      </c>
      <c r="K174" s="82">
        <f>J174*6</f>
        <v>417000</v>
      </c>
      <c r="L174" s="81">
        <v>45307</v>
      </c>
      <c r="N174" s="83"/>
      <c r="O174" s="83"/>
      <c r="P174" s="84"/>
    </row>
    <row r="175" spans="2:16" s="78" customFormat="1" ht="36" x14ac:dyDescent="0.3">
      <c r="B175" s="104"/>
      <c r="C175" s="80" t="s">
        <v>832</v>
      </c>
      <c r="D175" s="79" t="s">
        <v>827</v>
      </c>
      <c r="E175" s="79" t="s">
        <v>828</v>
      </c>
      <c r="F175" s="79" t="s">
        <v>829</v>
      </c>
      <c r="G175" s="79" t="s">
        <v>830</v>
      </c>
      <c r="H175" s="79" t="s">
        <v>831</v>
      </c>
      <c r="I175" s="81" t="s">
        <v>833</v>
      </c>
      <c r="J175" s="82">
        <v>69500</v>
      </c>
      <c r="K175" s="82">
        <f>J175*6</f>
        <v>417000</v>
      </c>
      <c r="L175" s="81">
        <v>45459</v>
      </c>
      <c r="N175" s="83"/>
      <c r="O175" s="83"/>
      <c r="P175" s="84"/>
    </row>
    <row r="176" spans="2:16" s="78" customFormat="1" ht="36" x14ac:dyDescent="0.3">
      <c r="B176" s="105"/>
      <c r="C176" s="80" t="s">
        <v>12</v>
      </c>
      <c r="D176" s="79" t="s">
        <v>827</v>
      </c>
      <c r="E176" s="79" t="s">
        <v>828</v>
      </c>
      <c r="F176" s="79" t="s">
        <v>829</v>
      </c>
      <c r="G176" s="79" t="s">
        <v>830</v>
      </c>
      <c r="H176" s="79" t="s">
        <v>831</v>
      </c>
      <c r="I176" s="81" t="s">
        <v>834</v>
      </c>
      <c r="J176" s="82">
        <v>69500</v>
      </c>
      <c r="K176" s="82">
        <f>J176*2</f>
        <v>139000</v>
      </c>
      <c r="L176" s="81">
        <v>45459</v>
      </c>
      <c r="N176" s="83"/>
      <c r="O176" s="83"/>
      <c r="P176" s="84"/>
    </row>
    <row r="177" spans="2:16" s="78" customFormat="1" ht="36" x14ac:dyDescent="0.3">
      <c r="B177" s="103" t="s">
        <v>874</v>
      </c>
      <c r="C177" s="80" t="s">
        <v>521</v>
      </c>
      <c r="D177" s="79" t="s">
        <v>354</v>
      </c>
      <c r="E177" s="79" t="s">
        <v>355</v>
      </c>
      <c r="F177" s="79" t="s">
        <v>522</v>
      </c>
      <c r="G177" s="79" t="s">
        <v>523</v>
      </c>
      <c r="H177" s="79" t="s">
        <v>358</v>
      </c>
      <c r="I177" s="81" t="s">
        <v>359</v>
      </c>
      <c r="J177" s="82">
        <v>880</v>
      </c>
      <c r="K177" s="82">
        <f t="shared" si="0"/>
        <v>10560</v>
      </c>
      <c r="L177" s="81">
        <v>45320</v>
      </c>
      <c r="N177" s="83"/>
      <c r="O177" s="83"/>
      <c r="P177" s="84"/>
    </row>
    <row r="178" spans="2:16" s="78" customFormat="1" ht="36" x14ac:dyDescent="0.3">
      <c r="B178" s="105"/>
      <c r="C178" s="80" t="s">
        <v>12</v>
      </c>
      <c r="D178" s="79" t="s">
        <v>354</v>
      </c>
      <c r="E178" s="79" t="s">
        <v>355</v>
      </c>
      <c r="F178" s="79" t="s">
        <v>522</v>
      </c>
      <c r="G178" s="79" t="s">
        <v>523</v>
      </c>
      <c r="H178" s="79" t="s">
        <v>358</v>
      </c>
      <c r="I178" s="81" t="s">
        <v>626</v>
      </c>
      <c r="J178" s="82">
        <v>640</v>
      </c>
      <c r="K178" s="82">
        <f t="shared" si="0"/>
        <v>7680</v>
      </c>
      <c r="L178" s="81">
        <v>45687</v>
      </c>
      <c r="N178" s="83"/>
      <c r="O178" s="83"/>
      <c r="P178" s="84"/>
    </row>
    <row r="179" spans="2:16" s="78" customFormat="1" ht="54" x14ac:dyDescent="0.3">
      <c r="B179" s="103" t="s">
        <v>875</v>
      </c>
      <c r="C179" s="80" t="s">
        <v>524</v>
      </c>
      <c r="D179" s="79" t="s">
        <v>360</v>
      </c>
      <c r="E179" s="79" t="s">
        <v>361</v>
      </c>
      <c r="F179" s="79" t="s">
        <v>448</v>
      </c>
      <c r="G179" s="79" t="s">
        <v>485</v>
      </c>
      <c r="H179" s="79" t="s">
        <v>362</v>
      </c>
      <c r="I179" s="81" t="s">
        <v>364</v>
      </c>
      <c r="J179" s="82">
        <v>167700</v>
      </c>
      <c r="K179" s="82">
        <f t="shared" si="0"/>
        <v>2012400</v>
      </c>
      <c r="L179" s="81">
        <v>45383</v>
      </c>
    </row>
    <row r="180" spans="2:16" s="78" customFormat="1" ht="54" x14ac:dyDescent="0.3">
      <c r="B180" s="105"/>
      <c r="C180" s="79" t="s">
        <v>625</v>
      </c>
      <c r="D180" s="79" t="s">
        <v>360</v>
      </c>
      <c r="E180" s="79" t="s">
        <v>361</v>
      </c>
      <c r="F180" s="79" t="s">
        <v>448</v>
      </c>
      <c r="G180" s="79" t="s">
        <v>485</v>
      </c>
      <c r="H180" s="79" t="s">
        <v>362</v>
      </c>
      <c r="I180" s="81" t="s">
        <v>627</v>
      </c>
      <c r="J180" s="82">
        <v>167700</v>
      </c>
      <c r="K180" s="82">
        <f t="shared" si="0"/>
        <v>2012400</v>
      </c>
      <c r="L180" s="81">
        <v>45716</v>
      </c>
    </row>
    <row r="181" spans="2:16" s="78" customFormat="1" ht="36" x14ac:dyDescent="0.3">
      <c r="B181" s="103" t="s">
        <v>876</v>
      </c>
      <c r="C181" s="79" t="s">
        <v>525</v>
      </c>
      <c r="D181" s="79" t="s">
        <v>365</v>
      </c>
      <c r="E181" s="79" t="s">
        <v>366</v>
      </c>
      <c r="F181" s="79" t="s">
        <v>526</v>
      </c>
      <c r="G181" s="79" t="s">
        <v>527</v>
      </c>
      <c r="H181" s="79" t="s">
        <v>367</v>
      </c>
      <c r="I181" s="81" t="s">
        <v>371</v>
      </c>
      <c r="J181" s="82">
        <v>16530.900000000001</v>
      </c>
      <c r="K181" s="82">
        <f t="shared" si="0"/>
        <v>198370.80000000002</v>
      </c>
      <c r="L181" s="81">
        <v>45419</v>
      </c>
    </row>
    <row r="182" spans="2:16" s="78" customFormat="1" ht="36" x14ac:dyDescent="0.3">
      <c r="B182" s="104"/>
      <c r="C182" s="79" t="s">
        <v>747</v>
      </c>
      <c r="D182" s="79" t="s">
        <v>365</v>
      </c>
      <c r="E182" s="79" t="s">
        <v>366</v>
      </c>
      <c r="F182" s="79" t="s">
        <v>526</v>
      </c>
      <c r="G182" s="79" t="s">
        <v>527</v>
      </c>
      <c r="H182" s="79" t="s">
        <v>367</v>
      </c>
      <c r="I182" s="81" t="s">
        <v>711</v>
      </c>
      <c r="J182" s="82">
        <v>16530.900000000001</v>
      </c>
      <c r="K182" s="82">
        <f t="shared" si="0"/>
        <v>198370.80000000002</v>
      </c>
      <c r="L182" s="81">
        <v>45740</v>
      </c>
    </row>
    <row r="183" spans="2:16" s="78" customFormat="1" ht="36" x14ac:dyDescent="0.3">
      <c r="B183" s="105"/>
      <c r="C183" s="79" t="s">
        <v>746</v>
      </c>
      <c r="D183" s="79" t="s">
        <v>365</v>
      </c>
      <c r="E183" s="79" t="s">
        <v>366</v>
      </c>
      <c r="F183" s="79" t="s">
        <v>526</v>
      </c>
      <c r="G183" s="79" t="s">
        <v>527</v>
      </c>
      <c r="H183" s="79" t="s">
        <v>367</v>
      </c>
      <c r="I183" s="81" t="s">
        <v>748</v>
      </c>
      <c r="J183" s="82">
        <v>20460</v>
      </c>
      <c r="K183" s="82">
        <f t="shared" si="0"/>
        <v>245520</v>
      </c>
      <c r="L183" s="81">
        <v>45922</v>
      </c>
      <c r="N183" s="83"/>
      <c r="O183" s="83"/>
      <c r="P183" s="84"/>
    </row>
    <row r="184" spans="2:16" s="78" customFormat="1" ht="54" x14ac:dyDescent="0.3">
      <c r="B184" s="79" t="s">
        <v>877</v>
      </c>
      <c r="C184" s="80" t="s">
        <v>534</v>
      </c>
      <c r="D184" s="79" t="s">
        <v>395</v>
      </c>
      <c r="E184" s="79" t="s">
        <v>396</v>
      </c>
      <c r="F184" s="79" t="s">
        <v>532</v>
      </c>
      <c r="G184" s="79" t="s">
        <v>533</v>
      </c>
      <c r="H184" s="79" t="s">
        <v>397</v>
      </c>
      <c r="I184" s="81" t="s">
        <v>399</v>
      </c>
      <c r="J184" s="82">
        <v>6000</v>
      </c>
      <c r="K184" s="82">
        <f t="shared" si="0"/>
        <v>72000</v>
      </c>
      <c r="L184" s="81">
        <v>45447</v>
      </c>
    </row>
    <row r="185" spans="2:16" s="78" customFormat="1" ht="36" x14ac:dyDescent="0.3">
      <c r="B185" s="103" t="s">
        <v>878</v>
      </c>
      <c r="C185" s="79" t="s">
        <v>535</v>
      </c>
      <c r="D185" s="79" t="s">
        <v>251</v>
      </c>
      <c r="E185" s="79" t="s">
        <v>252</v>
      </c>
      <c r="F185" s="79" t="s">
        <v>496</v>
      </c>
      <c r="G185" s="79" t="s">
        <v>497</v>
      </c>
      <c r="H185" s="79" t="s">
        <v>253</v>
      </c>
      <c r="I185" s="81" t="s">
        <v>536</v>
      </c>
      <c r="J185" s="82">
        <v>8000</v>
      </c>
      <c r="K185" s="82">
        <f t="shared" si="0"/>
        <v>96000</v>
      </c>
      <c r="L185" s="81">
        <v>45474</v>
      </c>
    </row>
    <row r="186" spans="2:16" s="78" customFormat="1" ht="36" x14ac:dyDescent="0.3">
      <c r="B186" s="105"/>
      <c r="C186" s="79" t="s">
        <v>716</v>
      </c>
      <c r="D186" s="79" t="s">
        <v>251</v>
      </c>
      <c r="E186" s="79" t="s">
        <v>252</v>
      </c>
      <c r="F186" s="79" t="s">
        <v>496</v>
      </c>
      <c r="G186" s="79" t="s">
        <v>497</v>
      </c>
      <c r="H186" s="79" t="s">
        <v>253</v>
      </c>
      <c r="I186" s="81" t="s">
        <v>717</v>
      </c>
      <c r="J186" s="82">
        <v>8000</v>
      </c>
      <c r="K186" s="82">
        <f t="shared" si="0"/>
        <v>96000</v>
      </c>
      <c r="L186" s="81">
        <v>45839</v>
      </c>
      <c r="N186" s="83"/>
      <c r="O186" s="83"/>
      <c r="P186" s="84"/>
    </row>
    <row r="187" spans="2:16" s="78" customFormat="1" ht="54" x14ac:dyDescent="0.3">
      <c r="B187" s="103" t="s">
        <v>879</v>
      </c>
      <c r="C187" s="80" t="s">
        <v>542</v>
      </c>
      <c r="D187" s="79" t="s">
        <v>675</v>
      </c>
      <c r="E187" s="79" t="s">
        <v>528</v>
      </c>
      <c r="F187" s="79" t="s">
        <v>530</v>
      </c>
      <c r="G187" s="79" t="s">
        <v>531</v>
      </c>
      <c r="H187" s="79" t="s">
        <v>529</v>
      </c>
      <c r="I187" s="81" t="s">
        <v>543</v>
      </c>
      <c r="J187" s="82">
        <v>20999.45</v>
      </c>
      <c r="K187" s="82">
        <f t="shared" si="0"/>
        <v>251993.40000000002</v>
      </c>
      <c r="L187" s="81">
        <v>45519</v>
      </c>
      <c r="N187" s="83"/>
      <c r="O187" s="83"/>
      <c r="P187" s="84"/>
    </row>
    <row r="188" spans="2:16" s="78" customFormat="1" ht="54" x14ac:dyDescent="0.3">
      <c r="B188" s="105"/>
      <c r="C188" s="80" t="s">
        <v>30</v>
      </c>
      <c r="D188" s="79" t="s">
        <v>675</v>
      </c>
      <c r="E188" s="79" t="s">
        <v>528</v>
      </c>
      <c r="F188" s="79" t="s">
        <v>530</v>
      </c>
      <c r="G188" s="79" t="s">
        <v>531</v>
      </c>
      <c r="H188" s="79" t="s">
        <v>529</v>
      </c>
      <c r="I188" s="81" t="s">
        <v>718</v>
      </c>
      <c r="J188" s="82">
        <v>22180.6</v>
      </c>
      <c r="K188" s="82">
        <f t="shared" si="0"/>
        <v>266167.19999999995</v>
      </c>
      <c r="L188" s="81">
        <v>45870</v>
      </c>
      <c r="N188" s="83"/>
      <c r="O188" s="83"/>
      <c r="P188" s="84"/>
    </row>
    <row r="189" spans="2:16" s="78" customFormat="1" ht="36" x14ac:dyDescent="0.3">
      <c r="B189" s="103" t="s">
        <v>880</v>
      </c>
      <c r="C189" s="80" t="s">
        <v>560</v>
      </c>
      <c r="D189" s="79" t="s">
        <v>561</v>
      </c>
      <c r="E189" s="79" t="s">
        <v>562</v>
      </c>
      <c r="F189" s="79" t="s">
        <v>563</v>
      </c>
      <c r="G189" s="79" t="s">
        <v>564</v>
      </c>
      <c r="H189" s="79" t="s">
        <v>370</v>
      </c>
      <c r="I189" s="81" t="s">
        <v>565</v>
      </c>
      <c r="J189" s="82">
        <v>71080</v>
      </c>
      <c r="K189" s="82">
        <f>J189*12</f>
        <v>852960</v>
      </c>
      <c r="L189" s="81">
        <v>45609</v>
      </c>
      <c r="N189" s="83"/>
      <c r="O189" s="83"/>
      <c r="P189" s="84"/>
    </row>
    <row r="190" spans="2:16" s="78" customFormat="1" ht="36" x14ac:dyDescent="0.3">
      <c r="B190" s="105"/>
      <c r="C190" s="80" t="s">
        <v>935</v>
      </c>
      <c r="D190" s="79" t="s">
        <v>561</v>
      </c>
      <c r="E190" s="79" t="s">
        <v>562</v>
      </c>
      <c r="F190" s="79" t="s">
        <v>563</v>
      </c>
      <c r="G190" s="79" t="s">
        <v>564</v>
      </c>
      <c r="H190" s="79" t="s">
        <v>370</v>
      </c>
      <c r="I190" s="81" t="s">
        <v>936</v>
      </c>
      <c r="J190" s="82">
        <v>71080</v>
      </c>
      <c r="K190" s="82">
        <f>J190*1</f>
        <v>71080</v>
      </c>
      <c r="L190" s="81">
        <v>45998</v>
      </c>
      <c r="N190" s="83"/>
      <c r="O190" s="83"/>
      <c r="P190" s="84"/>
    </row>
    <row r="191" spans="2:16" s="78" customFormat="1" ht="36" x14ac:dyDescent="0.3">
      <c r="B191" s="103" t="s">
        <v>881</v>
      </c>
      <c r="C191" s="80" t="s">
        <v>576</v>
      </c>
      <c r="D191" s="79" t="s">
        <v>577</v>
      </c>
      <c r="E191" s="79" t="s">
        <v>578</v>
      </c>
      <c r="F191" s="79" t="s">
        <v>579</v>
      </c>
      <c r="G191" s="79" t="s">
        <v>580</v>
      </c>
      <c r="H191" s="79" t="s">
        <v>581</v>
      </c>
      <c r="I191" s="81" t="s">
        <v>582</v>
      </c>
      <c r="J191" s="82">
        <v>3839</v>
      </c>
      <c r="K191" s="82">
        <v>3839</v>
      </c>
      <c r="L191" s="81">
        <v>45628</v>
      </c>
      <c r="N191" s="83"/>
      <c r="O191" s="83"/>
      <c r="P191" s="84"/>
    </row>
    <row r="192" spans="2:16" s="78" customFormat="1" ht="36" x14ac:dyDescent="0.3">
      <c r="B192" s="105"/>
      <c r="C192" s="80" t="s">
        <v>210</v>
      </c>
      <c r="D192" s="79" t="s">
        <v>577</v>
      </c>
      <c r="E192" s="79" t="s">
        <v>578</v>
      </c>
      <c r="F192" s="79" t="s">
        <v>579</v>
      </c>
      <c r="G192" s="79" t="s">
        <v>580</v>
      </c>
      <c r="H192" s="79" t="s">
        <v>581</v>
      </c>
      <c r="I192" s="81" t="s">
        <v>930</v>
      </c>
      <c r="J192" s="82">
        <v>3839</v>
      </c>
      <c r="K192" s="82">
        <v>3839</v>
      </c>
      <c r="L192" s="81">
        <v>45992</v>
      </c>
      <c r="N192" s="83"/>
      <c r="O192" s="83"/>
      <c r="P192" s="84"/>
    </row>
    <row r="193" spans="2:16" s="78" customFormat="1" ht="36" x14ac:dyDescent="0.3">
      <c r="B193" s="79" t="s">
        <v>882</v>
      </c>
      <c r="C193" s="80" t="s">
        <v>583</v>
      </c>
      <c r="D193" s="79" t="s">
        <v>584</v>
      </c>
      <c r="E193" s="79" t="s">
        <v>585</v>
      </c>
      <c r="F193" s="79" t="s">
        <v>586</v>
      </c>
      <c r="G193" s="79" t="s">
        <v>915</v>
      </c>
      <c r="H193" s="79" t="s">
        <v>587</v>
      </c>
      <c r="I193" s="81" t="s">
        <v>588</v>
      </c>
      <c r="J193" s="82">
        <v>14500</v>
      </c>
      <c r="K193" s="82">
        <v>14500</v>
      </c>
      <c r="L193" s="81">
        <v>45653</v>
      </c>
    </row>
    <row r="194" spans="2:16" s="78" customFormat="1" ht="36" x14ac:dyDescent="0.3">
      <c r="B194" s="79" t="s">
        <v>883</v>
      </c>
      <c r="C194" s="80" t="s">
        <v>606</v>
      </c>
      <c r="D194" s="79" t="s">
        <v>104</v>
      </c>
      <c r="E194" s="79" t="s">
        <v>105</v>
      </c>
      <c r="F194" s="79" t="s">
        <v>427</v>
      </c>
      <c r="G194" s="79" t="s">
        <v>428</v>
      </c>
      <c r="H194" s="79" t="s">
        <v>106</v>
      </c>
      <c r="I194" s="81" t="s">
        <v>607</v>
      </c>
      <c r="J194" s="82">
        <v>120000</v>
      </c>
      <c r="K194" s="82">
        <f t="shared" ref="K194:K199" si="1">J194*12</f>
        <v>1440000</v>
      </c>
      <c r="L194" s="81">
        <v>45688</v>
      </c>
    </row>
    <row r="195" spans="2:16" s="78" customFormat="1" ht="36" x14ac:dyDescent="0.3">
      <c r="B195" s="103" t="s">
        <v>884</v>
      </c>
      <c r="C195" s="80" t="s">
        <v>634</v>
      </c>
      <c r="D195" s="79" t="s">
        <v>635</v>
      </c>
      <c r="E195" s="79" t="s">
        <v>636</v>
      </c>
      <c r="F195" s="79" t="s">
        <v>637</v>
      </c>
      <c r="G195" s="79" t="s">
        <v>638</v>
      </c>
      <c r="H195" s="79" t="s">
        <v>639</v>
      </c>
      <c r="I195" s="81" t="s">
        <v>640</v>
      </c>
      <c r="J195" s="82">
        <v>12000</v>
      </c>
      <c r="K195" s="82">
        <f t="shared" si="1"/>
        <v>144000</v>
      </c>
      <c r="L195" s="81">
        <v>45717</v>
      </c>
    </row>
    <row r="196" spans="2:16" s="78" customFormat="1" ht="36" x14ac:dyDescent="0.3">
      <c r="B196" s="105"/>
      <c r="C196" s="80" t="s">
        <v>12</v>
      </c>
      <c r="D196" s="79" t="s">
        <v>635</v>
      </c>
      <c r="E196" s="79" t="s">
        <v>636</v>
      </c>
      <c r="F196" s="79" t="s">
        <v>637</v>
      </c>
      <c r="G196" s="79" t="s">
        <v>638</v>
      </c>
      <c r="H196" s="79" t="s">
        <v>639</v>
      </c>
      <c r="I196" s="81" t="s">
        <v>607</v>
      </c>
      <c r="J196" s="82">
        <v>12000</v>
      </c>
      <c r="K196" s="82">
        <f t="shared" si="1"/>
        <v>144000</v>
      </c>
      <c r="L196" s="81">
        <v>45727</v>
      </c>
      <c r="N196" s="83"/>
      <c r="O196" s="83"/>
      <c r="P196" s="84"/>
    </row>
    <row r="197" spans="2:16" s="78" customFormat="1" ht="54" x14ac:dyDescent="0.3">
      <c r="B197" s="103" t="s">
        <v>885</v>
      </c>
      <c r="C197" s="80" t="s">
        <v>676</v>
      </c>
      <c r="D197" s="79" t="s">
        <v>395</v>
      </c>
      <c r="E197" s="79" t="s">
        <v>396</v>
      </c>
      <c r="F197" s="79" t="s">
        <v>532</v>
      </c>
      <c r="G197" s="79" t="s">
        <v>533</v>
      </c>
      <c r="H197" s="79" t="s">
        <v>397</v>
      </c>
      <c r="I197" s="81" t="s">
        <v>608</v>
      </c>
      <c r="J197" s="82">
        <v>1000</v>
      </c>
      <c r="K197" s="82">
        <f t="shared" si="1"/>
        <v>12000</v>
      </c>
      <c r="L197" s="81">
        <v>45447</v>
      </c>
      <c r="N197" s="83"/>
      <c r="O197" s="83"/>
      <c r="P197" s="84"/>
    </row>
    <row r="198" spans="2:16" s="78" customFormat="1" ht="54" x14ac:dyDescent="0.3">
      <c r="B198" s="105"/>
      <c r="C198" s="80" t="s">
        <v>19</v>
      </c>
      <c r="D198" s="79" t="s">
        <v>395</v>
      </c>
      <c r="E198" s="79" t="s">
        <v>396</v>
      </c>
      <c r="F198" s="79" t="s">
        <v>532</v>
      </c>
      <c r="G198" s="79" t="s">
        <v>533</v>
      </c>
      <c r="H198" s="79" t="s">
        <v>397</v>
      </c>
      <c r="I198" s="81" t="s">
        <v>823</v>
      </c>
      <c r="J198" s="82">
        <v>1000</v>
      </c>
      <c r="K198" s="82">
        <f t="shared" si="1"/>
        <v>12000</v>
      </c>
      <c r="L198" s="81">
        <v>45716</v>
      </c>
      <c r="N198" s="83"/>
      <c r="O198" s="83"/>
      <c r="P198" s="84"/>
    </row>
    <row r="199" spans="2:16" s="78" customFormat="1" ht="36" x14ac:dyDescent="0.3">
      <c r="B199" s="79" t="s">
        <v>886</v>
      </c>
      <c r="C199" s="80" t="s">
        <v>609</v>
      </c>
      <c r="D199" s="79" t="s">
        <v>610</v>
      </c>
      <c r="E199" s="79" t="s">
        <v>611</v>
      </c>
      <c r="F199" s="79" t="s">
        <v>612</v>
      </c>
      <c r="G199" s="79" t="s">
        <v>613</v>
      </c>
      <c r="H199" s="79" t="s">
        <v>614</v>
      </c>
      <c r="I199" s="81" t="s">
        <v>615</v>
      </c>
      <c r="J199" s="82">
        <v>62000</v>
      </c>
      <c r="K199" s="82">
        <f t="shared" si="1"/>
        <v>744000</v>
      </c>
      <c r="L199" s="81">
        <v>45685</v>
      </c>
      <c r="N199" s="83"/>
      <c r="O199" s="83"/>
      <c r="P199" s="84"/>
    </row>
    <row r="200" spans="2:16" s="78" customFormat="1" ht="54" x14ac:dyDescent="0.3">
      <c r="B200" s="103" t="s">
        <v>887</v>
      </c>
      <c r="C200" s="80" t="s">
        <v>619</v>
      </c>
      <c r="D200" s="79" t="s">
        <v>620</v>
      </c>
      <c r="E200" s="79" t="s">
        <v>621</v>
      </c>
      <c r="F200" s="79" t="s">
        <v>622</v>
      </c>
      <c r="G200" s="79" t="s">
        <v>623</v>
      </c>
      <c r="H200" s="79" t="s">
        <v>624</v>
      </c>
      <c r="I200" s="81" t="s">
        <v>641</v>
      </c>
      <c r="J200" s="82">
        <v>3200</v>
      </c>
      <c r="K200" s="82">
        <f>J200*6</f>
        <v>19200</v>
      </c>
      <c r="L200" s="81">
        <v>45705</v>
      </c>
      <c r="N200" s="83"/>
      <c r="O200" s="83"/>
      <c r="P200" s="84"/>
    </row>
    <row r="201" spans="2:16" s="78" customFormat="1" ht="54" x14ac:dyDescent="0.3">
      <c r="B201" s="105"/>
      <c r="C201" s="80" t="s">
        <v>721</v>
      </c>
      <c r="D201" s="79" t="s">
        <v>620</v>
      </c>
      <c r="E201" s="79" t="s">
        <v>621</v>
      </c>
      <c r="F201" s="79" t="s">
        <v>622</v>
      </c>
      <c r="G201" s="79" t="s">
        <v>623</v>
      </c>
      <c r="H201" s="79" t="s">
        <v>624</v>
      </c>
      <c r="I201" s="81" t="s">
        <v>733</v>
      </c>
      <c r="J201" s="82">
        <v>3200</v>
      </c>
      <c r="K201" s="82">
        <f>J201*10</f>
        <v>32000</v>
      </c>
      <c r="L201" s="81">
        <v>45887</v>
      </c>
      <c r="N201" s="83"/>
      <c r="O201" s="83"/>
      <c r="P201" s="84"/>
    </row>
    <row r="202" spans="2:16" s="78" customFormat="1" ht="54" x14ac:dyDescent="0.3">
      <c r="B202" s="79" t="s">
        <v>888</v>
      </c>
      <c r="C202" s="80" t="s">
        <v>648</v>
      </c>
      <c r="D202" s="79" t="s">
        <v>643</v>
      </c>
      <c r="E202" s="79" t="s">
        <v>644</v>
      </c>
      <c r="F202" s="79" t="s">
        <v>645</v>
      </c>
      <c r="G202" s="79" t="s">
        <v>646</v>
      </c>
      <c r="H202" s="79" t="s">
        <v>647</v>
      </c>
      <c r="I202" s="81" t="s">
        <v>629</v>
      </c>
      <c r="J202" s="82">
        <v>10315</v>
      </c>
      <c r="K202" s="82">
        <v>10315</v>
      </c>
      <c r="L202" s="81">
        <v>45714</v>
      </c>
    </row>
    <row r="203" spans="2:16" s="78" customFormat="1" ht="54" x14ac:dyDescent="0.3">
      <c r="B203" s="103" t="s">
        <v>889</v>
      </c>
      <c r="C203" s="80" t="s">
        <v>655</v>
      </c>
      <c r="D203" s="79" t="s">
        <v>702</v>
      </c>
      <c r="E203" s="79" t="s">
        <v>72</v>
      </c>
      <c r="F203" s="79" t="s">
        <v>467</v>
      </c>
      <c r="G203" s="79" t="s">
        <v>468</v>
      </c>
      <c r="H203" s="80" t="s">
        <v>656</v>
      </c>
      <c r="I203" s="81" t="s">
        <v>662</v>
      </c>
      <c r="J203" s="82">
        <v>2924.01</v>
      </c>
      <c r="K203" s="82">
        <f t="shared" ref="K203:K216" si="2">J203*12</f>
        <v>35088.120000000003</v>
      </c>
      <c r="L203" s="81">
        <v>45733</v>
      </c>
    </row>
    <row r="204" spans="2:16" s="78" customFormat="1" ht="54" x14ac:dyDescent="0.3">
      <c r="B204" s="104"/>
      <c r="C204" s="80" t="s">
        <v>199</v>
      </c>
      <c r="D204" s="79" t="s">
        <v>702</v>
      </c>
      <c r="E204" s="79" t="s">
        <v>72</v>
      </c>
      <c r="F204" s="79" t="s">
        <v>467</v>
      </c>
      <c r="G204" s="79" t="s">
        <v>468</v>
      </c>
      <c r="H204" s="80" t="s">
        <v>656</v>
      </c>
      <c r="I204" s="81" t="s">
        <v>811</v>
      </c>
      <c r="J204" s="82">
        <v>3484.91</v>
      </c>
      <c r="K204" s="82">
        <f t="shared" si="2"/>
        <v>41818.92</v>
      </c>
      <c r="L204" s="81">
        <v>45944</v>
      </c>
    </row>
    <row r="205" spans="2:16" s="78" customFormat="1" ht="54" x14ac:dyDescent="0.3">
      <c r="B205" s="105"/>
      <c r="C205" s="80" t="s">
        <v>200</v>
      </c>
      <c r="D205" s="79" t="s">
        <v>702</v>
      </c>
      <c r="E205" s="79" t="s">
        <v>72</v>
      </c>
      <c r="F205" s="79" t="s">
        <v>467</v>
      </c>
      <c r="G205" s="79" t="s">
        <v>468</v>
      </c>
      <c r="H205" s="80" t="s">
        <v>656</v>
      </c>
      <c r="I205" s="81" t="s">
        <v>812</v>
      </c>
      <c r="J205" s="82">
        <v>3721.94</v>
      </c>
      <c r="K205" s="82">
        <f t="shared" si="2"/>
        <v>44663.28</v>
      </c>
      <c r="L205" s="81">
        <v>46009</v>
      </c>
      <c r="N205" s="83"/>
      <c r="O205" s="83"/>
      <c r="P205" s="84"/>
    </row>
    <row r="206" spans="2:16" s="78" customFormat="1" ht="54" x14ac:dyDescent="0.3">
      <c r="B206" s="79" t="s">
        <v>890</v>
      </c>
      <c r="C206" s="80" t="s">
        <v>642</v>
      </c>
      <c r="D206" s="79" t="s">
        <v>649</v>
      </c>
      <c r="E206" s="79" t="s">
        <v>650</v>
      </c>
      <c r="F206" s="79" t="s">
        <v>651</v>
      </c>
      <c r="G206" s="79" t="s">
        <v>652</v>
      </c>
      <c r="H206" s="79" t="s">
        <v>653</v>
      </c>
      <c r="I206" s="81" t="s">
        <v>672</v>
      </c>
      <c r="J206" s="82">
        <v>1940</v>
      </c>
      <c r="K206" s="82">
        <f t="shared" si="2"/>
        <v>23280</v>
      </c>
      <c r="L206" s="81">
        <v>45733</v>
      </c>
    </row>
    <row r="207" spans="2:16" s="78" customFormat="1" ht="36" x14ac:dyDescent="0.3">
      <c r="B207" s="79" t="s">
        <v>891</v>
      </c>
      <c r="C207" s="80" t="s">
        <v>657</v>
      </c>
      <c r="D207" s="79" t="s">
        <v>658</v>
      </c>
      <c r="E207" s="79" t="s">
        <v>659</v>
      </c>
      <c r="F207" s="79" t="s">
        <v>916</v>
      </c>
      <c r="G207" s="79" t="s">
        <v>917</v>
      </c>
      <c r="H207" s="79" t="s">
        <v>660</v>
      </c>
      <c r="I207" s="81" t="s">
        <v>661</v>
      </c>
      <c r="J207" s="82">
        <v>1440</v>
      </c>
      <c r="K207" s="82">
        <f t="shared" si="2"/>
        <v>17280</v>
      </c>
      <c r="L207" s="81">
        <v>45742</v>
      </c>
    </row>
    <row r="208" spans="2:16" s="78" customFormat="1" ht="72" x14ac:dyDescent="0.3">
      <c r="B208" s="79" t="s">
        <v>892</v>
      </c>
      <c r="C208" s="80" t="s">
        <v>664</v>
      </c>
      <c r="D208" s="79" t="s">
        <v>663</v>
      </c>
      <c r="E208" s="79" t="s">
        <v>665</v>
      </c>
      <c r="F208" s="79" t="s">
        <v>666</v>
      </c>
      <c r="G208" s="79" t="s">
        <v>667</v>
      </c>
      <c r="H208" s="79" t="s">
        <v>668</v>
      </c>
      <c r="I208" s="81" t="s">
        <v>669</v>
      </c>
      <c r="J208" s="82">
        <v>13700</v>
      </c>
      <c r="K208" s="82">
        <f t="shared" si="2"/>
        <v>164400</v>
      </c>
      <c r="L208" s="81">
        <v>45757</v>
      </c>
    </row>
    <row r="209" spans="2:12" s="78" customFormat="1" ht="54" x14ac:dyDescent="0.3">
      <c r="B209" s="103" t="s">
        <v>893</v>
      </c>
      <c r="C209" s="80" t="s">
        <v>677</v>
      </c>
      <c r="D209" s="79" t="s">
        <v>678</v>
      </c>
      <c r="E209" s="79" t="s">
        <v>679</v>
      </c>
      <c r="F209" s="79" t="s">
        <v>680</v>
      </c>
      <c r="G209" s="79" t="s">
        <v>681</v>
      </c>
      <c r="H209" s="79" t="s">
        <v>682</v>
      </c>
      <c r="I209" s="81" t="s">
        <v>933</v>
      </c>
      <c r="J209" s="82">
        <v>90000</v>
      </c>
      <c r="K209" s="82">
        <f t="shared" si="2"/>
        <v>1080000</v>
      </c>
      <c r="L209" s="81">
        <v>45785</v>
      </c>
    </row>
    <row r="210" spans="2:12" s="78" customFormat="1" ht="54" x14ac:dyDescent="0.3">
      <c r="B210" s="105"/>
      <c r="C210" s="80" t="s">
        <v>677</v>
      </c>
      <c r="D210" s="79" t="s">
        <v>678</v>
      </c>
      <c r="E210" s="79" t="s">
        <v>679</v>
      </c>
      <c r="F210" s="79" t="s">
        <v>680</v>
      </c>
      <c r="G210" s="79" t="s">
        <v>681</v>
      </c>
      <c r="H210" s="79" t="s">
        <v>682</v>
      </c>
      <c r="I210" s="81" t="s">
        <v>934</v>
      </c>
      <c r="J210" s="82">
        <v>90000</v>
      </c>
      <c r="K210" s="82">
        <f>J210*17</f>
        <v>1530000</v>
      </c>
      <c r="L210" s="81">
        <v>45971</v>
      </c>
    </row>
    <row r="211" spans="2:12" s="78" customFormat="1" ht="36" x14ac:dyDescent="0.3">
      <c r="B211" s="79" t="s">
        <v>894</v>
      </c>
      <c r="C211" s="80" t="s">
        <v>683</v>
      </c>
      <c r="D211" s="79" t="s">
        <v>684</v>
      </c>
      <c r="E211" s="79" t="s">
        <v>685</v>
      </c>
      <c r="F211" s="79" t="s">
        <v>686</v>
      </c>
      <c r="G211" s="79" t="s">
        <v>687</v>
      </c>
      <c r="H211" s="79" t="s">
        <v>688</v>
      </c>
      <c r="I211" s="81" t="s">
        <v>689</v>
      </c>
      <c r="J211" s="82">
        <v>33391.01</v>
      </c>
      <c r="K211" s="82">
        <f t="shared" si="2"/>
        <v>400692.12</v>
      </c>
      <c r="L211" s="81">
        <v>45783</v>
      </c>
    </row>
    <row r="212" spans="2:12" s="78" customFormat="1" ht="54" x14ac:dyDescent="0.3">
      <c r="B212" s="103" t="s">
        <v>895</v>
      </c>
      <c r="C212" s="80" t="s">
        <v>701</v>
      </c>
      <c r="D212" s="79" t="s">
        <v>702</v>
      </c>
      <c r="E212" s="79" t="s">
        <v>72</v>
      </c>
      <c r="F212" s="79" t="s">
        <v>467</v>
      </c>
      <c r="G212" s="79" t="s">
        <v>468</v>
      </c>
      <c r="H212" s="79" t="s">
        <v>703</v>
      </c>
      <c r="I212" s="81" t="s">
        <v>704</v>
      </c>
      <c r="J212" s="82">
        <v>8380</v>
      </c>
      <c r="K212" s="82">
        <f t="shared" si="2"/>
        <v>100560</v>
      </c>
      <c r="L212" s="81">
        <v>45839</v>
      </c>
    </row>
    <row r="213" spans="2:12" s="78" customFormat="1" ht="54" x14ac:dyDescent="0.3">
      <c r="B213" s="104"/>
      <c r="C213" s="80" t="s">
        <v>712</v>
      </c>
      <c r="D213" s="79" t="s">
        <v>702</v>
      </c>
      <c r="E213" s="79" t="s">
        <v>72</v>
      </c>
      <c r="F213" s="79" t="s">
        <v>467</v>
      </c>
      <c r="G213" s="79" t="s">
        <v>468</v>
      </c>
      <c r="H213" s="79" t="s">
        <v>703</v>
      </c>
      <c r="I213" s="81" t="s">
        <v>704</v>
      </c>
      <c r="J213" s="82">
        <v>28130</v>
      </c>
      <c r="K213" s="82">
        <f t="shared" si="2"/>
        <v>337560</v>
      </c>
      <c r="L213" s="81">
        <v>45839</v>
      </c>
    </row>
    <row r="214" spans="2:12" s="78" customFormat="1" ht="54" x14ac:dyDescent="0.3">
      <c r="B214" s="105"/>
      <c r="C214" s="80" t="s">
        <v>796</v>
      </c>
      <c r="D214" s="79" t="s">
        <v>702</v>
      </c>
      <c r="E214" s="79" t="s">
        <v>72</v>
      </c>
      <c r="F214" s="79" t="s">
        <v>467</v>
      </c>
      <c r="G214" s="79" t="s">
        <v>468</v>
      </c>
      <c r="H214" s="79" t="s">
        <v>703</v>
      </c>
      <c r="I214" s="81" t="s">
        <v>813</v>
      </c>
      <c r="J214" s="82">
        <v>35760</v>
      </c>
      <c r="K214" s="82">
        <f>J214*17</f>
        <v>607920</v>
      </c>
      <c r="L214" s="81">
        <v>45989</v>
      </c>
    </row>
    <row r="215" spans="2:12" s="78" customFormat="1" ht="54" x14ac:dyDescent="0.3">
      <c r="B215" s="79" t="s">
        <v>896</v>
      </c>
      <c r="C215" s="80" t="s">
        <v>690</v>
      </c>
      <c r="D215" s="79" t="s">
        <v>197</v>
      </c>
      <c r="E215" s="79" t="s">
        <v>198</v>
      </c>
      <c r="F215" s="79" t="s">
        <v>477</v>
      </c>
      <c r="G215" s="79" t="s">
        <v>478</v>
      </c>
      <c r="H215" s="79" t="s">
        <v>691</v>
      </c>
      <c r="I215" s="81" t="s">
        <v>692</v>
      </c>
      <c r="J215" s="82">
        <v>5000</v>
      </c>
      <c r="K215" s="82">
        <f t="shared" si="2"/>
        <v>60000</v>
      </c>
      <c r="L215" s="81">
        <v>45804</v>
      </c>
    </row>
    <row r="216" spans="2:12" s="78" customFormat="1" ht="36" x14ac:dyDescent="0.3">
      <c r="B216" s="79" t="s">
        <v>897</v>
      </c>
      <c r="C216" s="80" t="s">
        <v>734</v>
      </c>
      <c r="D216" s="79" t="s">
        <v>741</v>
      </c>
      <c r="E216" s="79" t="s">
        <v>735</v>
      </c>
      <c r="F216" s="79" t="s">
        <v>742</v>
      </c>
      <c r="G216" s="79" t="s">
        <v>743</v>
      </c>
      <c r="H216" s="79" t="s">
        <v>736</v>
      </c>
      <c r="I216" s="81" t="s">
        <v>737</v>
      </c>
      <c r="J216" s="82">
        <v>22000</v>
      </c>
      <c r="K216" s="82">
        <f t="shared" si="2"/>
        <v>264000</v>
      </c>
      <c r="L216" s="81">
        <v>45870</v>
      </c>
    </row>
    <row r="217" spans="2:12" s="78" customFormat="1" ht="54" x14ac:dyDescent="0.3">
      <c r="B217" s="103">
        <v>63</v>
      </c>
      <c r="C217" s="80" t="s">
        <v>713</v>
      </c>
      <c r="D217" s="79" t="s">
        <v>702</v>
      </c>
      <c r="E217" s="79" t="s">
        <v>72</v>
      </c>
      <c r="F217" s="79" t="s">
        <v>467</v>
      </c>
      <c r="G217" s="79" t="s">
        <v>468</v>
      </c>
      <c r="H217" s="79" t="s">
        <v>714</v>
      </c>
      <c r="I217" s="81" t="s">
        <v>715</v>
      </c>
      <c r="J217" s="82">
        <v>3569.51</v>
      </c>
      <c r="K217" s="82">
        <f>J217*12</f>
        <v>42834.12</v>
      </c>
      <c r="L217" s="81">
        <v>45853</v>
      </c>
    </row>
    <row r="218" spans="2:12" s="78" customFormat="1" ht="54" x14ac:dyDescent="0.3">
      <c r="B218" s="104"/>
      <c r="C218" s="80" t="s">
        <v>753</v>
      </c>
      <c r="D218" s="79" t="s">
        <v>702</v>
      </c>
      <c r="E218" s="79" t="s">
        <v>72</v>
      </c>
      <c r="F218" s="79" t="s">
        <v>467</v>
      </c>
      <c r="G218" s="79" t="s">
        <v>468</v>
      </c>
      <c r="H218" s="79" t="s">
        <v>714</v>
      </c>
      <c r="I218" s="81" t="s">
        <v>715</v>
      </c>
      <c r="J218" s="82">
        <v>5912.95</v>
      </c>
      <c r="K218" s="82">
        <f>J218*12</f>
        <v>70955.399999999994</v>
      </c>
      <c r="L218" s="81">
        <v>45934</v>
      </c>
    </row>
    <row r="219" spans="2:12" s="78" customFormat="1" ht="54" x14ac:dyDescent="0.3">
      <c r="B219" s="105"/>
      <c r="C219" s="80" t="s">
        <v>815</v>
      </c>
      <c r="D219" s="79" t="s">
        <v>702</v>
      </c>
      <c r="E219" s="79" t="s">
        <v>72</v>
      </c>
      <c r="F219" s="79" t="s">
        <v>467</v>
      </c>
      <c r="G219" s="79" t="s">
        <v>468</v>
      </c>
      <c r="H219" s="79" t="s">
        <v>714</v>
      </c>
      <c r="I219" s="81" t="s">
        <v>814</v>
      </c>
      <c r="J219" s="82">
        <v>5696.54</v>
      </c>
      <c r="K219" s="82">
        <f>J219*12</f>
        <v>68358.48</v>
      </c>
      <c r="L219" s="81">
        <v>45992</v>
      </c>
    </row>
    <row r="220" spans="2:12" s="78" customFormat="1" ht="54" x14ac:dyDescent="0.3">
      <c r="B220" s="79" t="s">
        <v>898</v>
      </c>
      <c r="C220" s="80" t="s">
        <v>722</v>
      </c>
      <c r="D220" s="79" t="s">
        <v>723</v>
      </c>
      <c r="E220" s="79" t="s">
        <v>724</v>
      </c>
      <c r="F220" s="79" t="s">
        <v>725</v>
      </c>
      <c r="G220" s="79" t="s">
        <v>726</v>
      </c>
      <c r="H220" s="79" t="s">
        <v>727</v>
      </c>
      <c r="I220" s="81" t="s">
        <v>728</v>
      </c>
      <c r="J220" s="82">
        <v>3300</v>
      </c>
      <c r="K220" s="82">
        <f>J220*12</f>
        <v>39600</v>
      </c>
      <c r="L220" s="81">
        <v>45884</v>
      </c>
    </row>
    <row r="221" spans="2:12" s="78" customFormat="1" ht="36" x14ac:dyDescent="0.3">
      <c r="B221" s="79" t="s">
        <v>899</v>
      </c>
      <c r="C221" s="80" t="s">
        <v>738</v>
      </c>
      <c r="D221" s="79" t="s">
        <v>739</v>
      </c>
      <c r="E221" s="79" t="s">
        <v>740</v>
      </c>
      <c r="F221" s="79" t="s">
        <v>750</v>
      </c>
      <c r="G221" s="79" t="s">
        <v>918</v>
      </c>
      <c r="H221" s="79" t="s">
        <v>751</v>
      </c>
      <c r="I221" s="81" t="s">
        <v>752</v>
      </c>
      <c r="J221" s="82">
        <v>29900</v>
      </c>
      <c r="K221" s="82">
        <v>29900</v>
      </c>
      <c r="L221" s="81">
        <v>45905</v>
      </c>
    </row>
    <row r="222" spans="2:12" s="78" customFormat="1" ht="36" x14ac:dyDescent="0.3">
      <c r="B222" s="79" t="s">
        <v>900</v>
      </c>
      <c r="C222" s="80" t="s">
        <v>754</v>
      </c>
      <c r="D222" s="79" t="s">
        <v>755</v>
      </c>
      <c r="E222" s="79" t="s">
        <v>756</v>
      </c>
      <c r="F222" s="79" t="s">
        <v>757</v>
      </c>
      <c r="G222" s="79" t="s">
        <v>758</v>
      </c>
      <c r="H222" s="79" t="s">
        <v>759</v>
      </c>
      <c r="I222" s="81" t="s">
        <v>760</v>
      </c>
      <c r="J222" s="82">
        <v>6000</v>
      </c>
      <c r="K222" s="82">
        <v>12000</v>
      </c>
      <c r="L222" s="81">
        <v>45936</v>
      </c>
    </row>
    <row r="223" spans="2:12" s="78" customFormat="1" ht="54" x14ac:dyDescent="0.3">
      <c r="B223" s="79" t="s">
        <v>901</v>
      </c>
      <c r="C223" s="80" t="s">
        <v>761</v>
      </c>
      <c r="D223" s="79" t="s">
        <v>763</v>
      </c>
      <c r="E223" s="79" t="s">
        <v>762</v>
      </c>
      <c r="F223" s="79" t="s">
        <v>920</v>
      </c>
      <c r="G223" s="79" t="s">
        <v>919</v>
      </c>
      <c r="H223" s="79" t="s">
        <v>782</v>
      </c>
      <c r="I223" s="81" t="s">
        <v>783</v>
      </c>
      <c r="J223" s="82">
        <v>2600</v>
      </c>
      <c r="K223" s="82">
        <f>J223*6</f>
        <v>15600</v>
      </c>
      <c r="L223" s="81">
        <v>45912</v>
      </c>
    </row>
    <row r="224" spans="2:12" s="78" customFormat="1" ht="54" x14ac:dyDescent="0.3">
      <c r="B224" s="79" t="s">
        <v>902</v>
      </c>
      <c r="C224" s="80" t="s">
        <v>764</v>
      </c>
      <c r="D224" s="79" t="s">
        <v>765</v>
      </c>
      <c r="E224" s="79" t="s">
        <v>766</v>
      </c>
      <c r="F224" s="79" t="s">
        <v>911</v>
      </c>
      <c r="G224" s="79" t="s">
        <v>912</v>
      </c>
      <c r="H224" s="79" t="s">
        <v>797</v>
      </c>
      <c r="I224" s="81" t="s">
        <v>767</v>
      </c>
      <c r="J224" s="82">
        <v>30450</v>
      </c>
      <c r="K224" s="82">
        <f>J224*8</f>
        <v>243600</v>
      </c>
      <c r="L224" s="81"/>
    </row>
    <row r="225" spans="2:16" s="78" customFormat="1" ht="36" x14ac:dyDescent="0.3">
      <c r="B225" s="79" t="s">
        <v>903</v>
      </c>
      <c r="C225" s="80" t="s">
        <v>768</v>
      </c>
      <c r="D225" s="79" t="s">
        <v>769</v>
      </c>
      <c r="E225" s="79" t="s">
        <v>770</v>
      </c>
      <c r="F225" s="79" t="s">
        <v>771</v>
      </c>
      <c r="G225" s="79" t="s">
        <v>772</v>
      </c>
      <c r="H225" s="79" t="s">
        <v>773</v>
      </c>
      <c r="I225" s="81" t="s">
        <v>774</v>
      </c>
      <c r="J225" s="82">
        <v>3392.91</v>
      </c>
      <c r="K225" s="82">
        <f>J225*8</f>
        <v>27143.279999999999</v>
      </c>
      <c r="L225" s="81">
        <v>45958</v>
      </c>
    </row>
    <row r="226" spans="2:16" s="78" customFormat="1" ht="36" x14ac:dyDescent="0.3">
      <c r="B226" s="103" t="s">
        <v>904</v>
      </c>
      <c r="C226" s="80" t="s">
        <v>775</v>
      </c>
      <c r="D226" s="79" t="s">
        <v>765</v>
      </c>
      <c r="E226" s="79" t="s">
        <v>766</v>
      </c>
      <c r="F226" s="79" t="s">
        <v>911</v>
      </c>
      <c r="G226" s="79" t="s">
        <v>912</v>
      </c>
      <c r="H226" s="79" t="s">
        <v>776</v>
      </c>
      <c r="I226" s="81" t="s">
        <v>778</v>
      </c>
      <c r="J226" s="82">
        <v>37000</v>
      </c>
      <c r="K226" s="82">
        <f>J226*8</f>
        <v>296000</v>
      </c>
      <c r="L226" s="81">
        <v>45901</v>
      </c>
    </row>
    <row r="227" spans="2:16" s="78" customFormat="1" ht="36" x14ac:dyDescent="0.3">
      <c r="B227" s="104"/>
      <c r="C227" s="80" t="s">
        <v>777</v>
      </c>
      <c r="D227" s="79" t="s">
        <v>765</v>
      </c>
      <c r="E227" s="79" t="s">
        <v>766</v>
      </c>
      <c r="F227" s="79" t="s">
        <v>911</v>
      </c>
      <c r="G227" s="79" t="s">
        <v>912</v>
      </c>
      <c r="H227" s="79" t="s">
        <v>776</v>
      </c>
      <c r="I227" s="81" t="s">
        <v>778</v>
      </c>
      <c r="J227" s="82">
        <v>71000</v>
      </c>
      <c r="K227" s="82">
        <f>J227*8</f>
        <v>568000</v>
      </c>
      <c r="L227" s="81">
        <v>45912</v>
      </c>
    </row>
    <row r="228" spans="2:16" s="78" customFormat="1" ht="36" x14ac:dyDescent="0.3">
      <c r="B228" s="105"/>
      <c r="C228" s="80" t="s">
        <v>779</v>
      </c>
      <c r="D228" s="79" t="s">
        <v>765</v>
      </c>
      <c r="E228" s="79" t="s">
        <v>766</v>
      </c>
      <c r="F228" s="79" t="s">
        <v>911</v>
      </c>
      <c r="G228" s="79" t="s">
        <v>912</v>
      </c>
      <c r="H228" s="79" t="s">
        <v>776</v>
      </c>
      <c r="I228" s="81" t="s">
        <v>778</v>
      </c>
      <c r="J228" s="82">
        <v>79000</v>
      </c>
      <c r="K228" s="82">
        <f>J228*8</f>
        <v>632000</v>
      </c>
      <c r="L228" s="81">
        <v>45933</v>
      </c>
    </row>
    <row r="229" spans="2:16" s="78" customFormat="1" ht="54" x14ac:dyDescent="0.3">
      <c r="B229" s="79" t="s">
        <v>905</v>
      </c>
      <c r="C229" s="80" t="s">
        <v>784</v>
      </c>
      <c r="D229" s="79" t="s">
        <v>785</v>
      </c>
      <c r="E229" s="79" t="s">
        <v>786</v>
      </c>
      <c r="F229" s="79" t="s">
        <v>787</v>
      </c>
      <c r="G229" s="79" t="s">
        <v>922</v>
      </c>
      <c r="H229" s="79" t="s">
        <v>788</v>
      </c>
      <c r="I229" s="81" t="s">
        <v>789</v>
      </c>
      <c r="J229" s="82">
        <v>8250</v>
      </c>
      <c r="K229" s="82">
        <f>J229*2</f>
        <v>16500</v>
      </c>
      <c r="L229" s="81">
        <v>45986</v>
      </c>
    </row>
    <row r="230" spans="2:16" s="78" customFormat="1" ht="36" x14ac:dyDescent="0.3">
      <c r="B230" s="79" t="s">
        <v>906</v>
      </c>
      <c r="C230" s="80" t="s">
        <v>798</v>
      </c>
      <c r="D230" s="79" t="s">
        <v>765</v>
      </c>
      <c r="E230" s="79" t="s">
        <v>766</v>
      </c>
      <c r="F230" s="79" t="s">
        <v>911</v>
      </c>
      <c r="G230" s="79" t="s">
        <v>912</v>
      </c>
      <c r="H230" s="79" t="s">
        <v>799</v>
      </c>
      <c r="I230" s="81" t="s">
        <v>795</v>
      </c>
      <c r="J230" s="82">
        <v>7000</v>
      </c>
      <c r="K230" s="82">
        <f>J230*7</f>
        <v>49000</v>
      </c>
      <c r="L230" s="81"/>
    </row>
    <row r="231" spans="2:16" s="78" customFormat="1" ht="54" x14ac:dyDescent="0.3">
      <c r="B231" s="79" t="s">
        <v>907</v>
      </c>
      <c r="C231" s="80" t="s">
        <v>816</v>
      </c>
      <c r="D231" s="79" t="s">
        <v>800</v>
      </c>
      <c r="E231" s="79" t="s">
        <v>801</v>
      </c>
      <c r="F231" s="79" t="s">
        <v>817</v>
      </c>
      <c r="G231" s="79" t="s">
        <v>818</v>
      </c>
      <c r="H231" s="79" t="s">
        <v>819</v>
      </c>
      <c r="I231" s="81" t="s">
        <v>820</v>
      </c>
      <c r="J231" s="82">
        <v>11341.2</v>
      </c>
      <c r="K231" s="82">
        <f>J231*7</f>
        <v>79388.400000000009</v>
      </c>
      <c r="L231" s="81">
        <v>46001</v>
      </c>
    </row>
    <row r="232" spans="2:16" s="78" customFormat="1" x14ac:dyDescent="0.3">
      <c r="B232" s="79"/>
      <c r="C232" s="80"/>
      <c r="D232" s="79"/>
      <c r="E232" s="79"/>
      <c r="F232" s="79"/>
      <c r="G232" s="79"/>
      <c r="H232" s="79"/>
      <c r="I232" s="81"/>
      <c r="J232" s="82"/>
      <c r="K232" s="82"/>
      <c r="L232" s="81"/>
    </row>
    <row r="233" spans="2:16" s="78" customFormat="1" x14ac:dyDescent="0.3">
      <c r="C233" s="85"/>
      <c r="D233" s="74"/>
      <c r="J233" s="74"/>
      <c r="K233" s="74"/>
    </row>
    <row r="234" spans="2:16" s="78" customFormat="1" x14ac:dyDescent="0.3">
      <c r="C234" s="85"/>
      <c r="I234" s="83"/>
      <c r="J234" s="84"/>
      <c r="K234" s="84"/>
      <c r="L234" s="83"/>
    </row>
    <row r="235" spans="2:16" s="78" customFormat="1" x14ac:dyDescent="0.3">
      <c r="C235" s="85"/>
      <c r="I235" s="83"/>
      <c r="J235" s="84"/>
      <c r="K235" s="84"/>
      <c r="L235" s="83"/>
    </row>
    <row r="236" spans="2:16" x14ac:dyDescent="0.3">
      <c r="D236" s="78"/>
      <c r="I236" s="83"/>
      <c r="J236" s="84"/>
      <c r="K236" s="84"/>
      <c r="L236" s="83"/>
      <c r="N236" s="86"/>
      <c r="O236" s="86"/>
      <c r="P236" s="87"/>
    </row>
    <row r="237" spans="2:16" x14ac:dyDescent="0.3">
      <c r="D237" s="86"/>
      <c r="E237" s="83"/>
      <c r="F237" s="83"/>
      <c r="G237" s="83"/>
      <c r="H237" s="83"/>
    </row>
    <row r="238" spans="2:16" x14ac:dyDescent="0.3">
      <c r="D238" s="88" t="s">
        <v>305</v>
      </c>
      <c r="E238" s="89"/>
      <c r="F238" s="89"/>
      <c r="G238" s="89"/>
    </row>
    <row r="239" spans="2:16" x14ac:dyDescent="0.3">
      <c r="D239" s="88" t="s">
        <v>937</v>
      </c>
      <c r="E239" s="90"/>
      <c r="F239" s="90"/>
      <c r="G239" s="90"/>
    </row>
    <row r="240" spans="2:16" x14ac:dyDescent="0.3">
      <c r="D240" s="88" t="s">
        <v>306</v>
      </c>
      <c r="E240" s="90"/>
      <c r="F240" s="90"/>
      <c r="G240" s="90"/>
    </row>
    <row r="242" spans="3:65" s="78" customFormat="1" x14ac:dyDescent="0.3">
      <c r="C242" s="85"/>
      <c r="D242" s="74"/>
      <c r="H242" s="91" t="s">
        <v>373</v>
      </c>
      <c r="J242" s="74"/>
      <c r="K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row>
    <row r="243" spans="3:65" s="78" customFormat="1" x14ac:dyDescent="0.3">
      <c r="C243" s="85"/>
      <c r="D243" s="74"/>
      <c r="H243" s="91" t="s">
        <v>307</v>
      </c>
      <c r="J243" s="74"/>
      <c r="K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row>
    <row r="244" spans="3:65" x14ac:dyDescent="0.3">
      <c r="H244" s="91" t="s">
        <v>308</v>
      </c>
    </row>
    <row r="642" spans="3:11" s="78" customFormat="1" x14ac:dyDescent="0.3">
      <c r="C642" s="85"/>
      <c r="D642" s="74"/>
      <c r="H642" s="78">
        <v>56</v>
      </c>
      <c r="J642" s="74"/>
      <c r="K642" s="74"/>
    </row>
  </sheetData>
  <mergeCells count="56">
    <mergeCell ref="B217:B219"/>
    <mergeCell ref="B226:B228"/>
    <mergeCell ref="B195:B196"/>
    <mergeCell ref="B197:B198"/>
    <mergeCell ref="B200:B201"/>
    <mergeCell ref="B203:B205"/>
    <mergeCell ref="B209:B210"/>
    <mergeCell ref="B212:B214"/>
    <mergeCell ref="B191:B192"/>
    <mergeCell ref="B156:B161"/>
    <mergeCell ref="B162:B165"/>
    <mergeCell ref="B166:B170"/>
    <mergeCell ref="B171:B173"/>
    <mergeCell ref="B174:B176"/>
    <mergeCell ref="B177:B178"/>
    <mergeCell ref="B179:B180"/>
    <mergeCell ref="B181:B183"/>
    <mergeCell ref="B185:B186"/>
    <mergeCell ref="B187:B188"/>
    <mergeCell ref="B189:B190"/>
    <mergeCell ref="B152:B155"/>
    <mergeCell ref="B104:B107"/>
    <mergeCell ref="B108:B113"/>
    <mergeCell ref="B114:B117"/>
    <mergeCell ref="B118:B121"/>
    <mergeCell ref="B122:B131"/>
    <mergeCell ref="B132:B134"/>
    <mergeCell ref="B135:B137"/>
    <mergeCell ref="B138:B139"/>
    <mergeCell ref="B142:B143"/>
    <mergeCell ref="B144:B147"/>
    <mergeCell ref="B148:B151"/>
    <mergeCell ref="B100:B103"/>
    <mergeCell ref="B47:B51"/>
    <mergeCell ref="B52:B56"/>
    <mergeCell ref="B57:B60"/>
    <mergeCell ref="B61:B66"/>
    <mergeCell ref="B67:B73"/>
    <mergeCell ref="B74:B79"/>
    <mergeCell ref="B80:B83"/>
    <mergeCell ref="B84:B87"/>
    <mergeCell ref="B88:B91"/>
    <mergeCell ref="B92:B95"/>
    <mergeCell ref="B96:B99"/>
    <mergeCell ref="B43:B46"/>
    <mergeCell ref="C1:L1"/>
    <mergeCell ref="C2:L2"/>
    <mergeCell ref="M2:N2"/>
    <mergeCell ref="C3:L3"/>
    <mergeCell ref="M3:N3"/>
    <mergeCell ref="B5:B7"/>
    <mergeCell ref="B8:B11"/>
    <mergeCell ref="B12:B20"/>
    <mergeCell ref="B21:B26"/>
    <mergeCell ref="B27:B34"/>
    <mergeCell ref="B35:B42"/>
  </mergeCells>
  <pageMargins left="0.511811024" right="0.511811024" top="0.78740157499999996" bottom="0.78740157499999996" header="0.31496062000000002" footer="0.31496062000000002"/>
  <pageSetup paperSize="9" scale="22"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CONTRATOS HEL</vt:lpstr>
      <vt:lpstr>SOMENTE FORNECEDORES ATIVOS</vt:lpstr>
      <vt:lpstr>10-2025</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Luiz Antônio Procópio</cp:lastModifiedBy>
  <cp:lastPrinted>2026-03-03T18:30:53Z</cp:lastPrinted>
  <dcterms:created xsi:type="dcterms:W3CDTF">2024-01-10T14:12:35Z</dcterms:created>
  <dcterms:modified xsi:type="dcterms:W3CDTF">2026-03-03T18:30:55Z</dcterms:modified>
</cp:coreProperties>
</file>