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Z:\HEL\TRANSPARENCIA\COMPRAS - CONTRATOS\"/>
    </mc:Choice>
  </mc:AlternateContent>
  <xr:revisionPtr revIDLastSave="0" documentId="8_{CDEF125E-F96D-443A-9E20-89766996DA03}" xr6:coauthVersionLast="47" xr6:coauthVersionMax="47" xr10:uidLastSave="{00000000-0000-0000-0000-000000000000}"/>
  <bookViews>
    <workbookView xWindow="-120" yWindow="-120" windowWidth="19440" windowHeight="11640" xr2:uid="{337D9D40-F52C-4B5A-B1A4-F8B34C35F88B}"/>
  </bookViews>
  <sheets>
    <sheet name="03-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05" i="1" l="1"/>
  <c r="K204" i="1"/>
  <c r="K203" i="1"/>
  <c r="K202" i="1"/>
  <c r="K201" i="1"/>
  <c r="K200" i="1"/>
  <c r="K199" i="1"/>
  <c r="K198" i="1"/>
  <c r="K197" i="1"/>
  <c r="K196" i="1"/>
  <c r="K193" i="1"/>
  <c r="K192" i="1"/>
  <c r="K191" i="1"/>
  <c r="K190" i="1"/>
  <c r="K189" i="1"/>
  <c r="K188" i="1"/>
  <c r="K187" i="1"/>
  <c r="K186" i="1"/>
  <c r="K185" i="1"/>
  <c r="K184" i="1"/>
  <c r="K183" i="1"/>
  <c r="K182" i="1"/>
  <c r="K181" i="1"/>
  <c r="K180" i="1"/>
  <c r="K179" i="1"/>
  <c r="K178" i="1"/>
  <c r="K177" i="1"/>
  <c r="K176" i="1"/>
  <c r="K174" i="1"/>
  <c r="K173" i="1"/>
  <c r="K172" i="1"/>
  <c r="K171" i="1"/>
  <c r="K170" i="1"/>
  <c r="K169" i="1"/>
  <c r="K168" i="1"/>
  <c r="K167" i="1"/>
  <c r="K166" i="1"/>
  <c r="K162" i="1"/>
  <c r="K161" i="1"/>
  <c r="K160" i="1"/>
  <c r="K159" i="1"/>
  <c r="K158" i="1"/>
  <c r="K157" i="1"/>
  <c r="K156" i="1"/>
  <c r="K155" i="1"/>
  <c r="K154" i="1"/>
  <c r="K153" i="1"/>
  <c r="K152" i="1"/>
  <c r="K151" i="1"/>
  <c r="K150" i="1"/>
  <c r="K149" i="1"/>
  <c r="K148" i="1"/>
  <c r="K147" i="1"/>
  <c r="K146" i="1"/>
  <c r="K145" i="1"/>
  <c r="K144" i="1"/>
  <c r="K142" i="1"/>
  <c r="K141" i="1"/>
  <c r="K140" i="1"/>
  <c r="K139" i="1"/>
  <c r="K138" i="1"/>
  <c r="K137" i="1"/>
  <c r="K136" i="1"/>
  <c r="K135" i="1"/>
  <c r="K134" i="1"/>
  <c r="K133" i="1"/>
  <c r="K132" i="1"/>
  <c r="K131" i="1"/>
  <c r="K130" i="1"/>
  <c r="K129" i="1"/>
  <c r="K128" i="1"/>
  <c r="K127" i="1"/>
  <c r="K126" i="1"/>
  <c r="K125" i="1"/>
  <c r="K124" i="1"/>
  <c r="K123" i="1"/>
  <c r="K122" i="1"/>
  <c r="K121" i="1"/>
  <c r="K120" i="1"/>
  <c r="K119" i="1"/>
  <c r="K118" i="1"/>
  <c r="K117" i="1"/>
  <c r="K116" i="1"/>
  <c r="K115" i="1"/>
  <c r="K114" i="1"/>
  <c r="K113" i="1"/>
  <c r="K112" i="1"/>
  <c r="K111" i="1"/>
  <c r="K110" i="1"/>
  <c r="K109" i="1"/>
  <c r="K108" i="1"/>
  <c r="K107" i="1"/>
  <c r="K106" i="1"/>
  <c r="K105" i="1"/>
  <c r="K104" i="1"/>
  <c r="K103" i="1"/>
  <c r="K102" i="1"/>
  <c r="K101" i="1"/>
  <c r="K100" i="1"/>
  <c r="K99" i="1"/>
  <c r="K98" i="1"/>
  <c r="K97" i="1"/>
  <c r="K96" i="1"/>
  <c r="K95" i="1"/>
  <c r="K94" i="1"/>
  <c r="K93" i="1"/>
  <c r="K92" i="1"/>
  <c r="K91" i="1"/>
  <c r="K90" i="1"/>
  <c r="K88" i="1"/>
  <c r="K87" i="1"/>
  <c r="K86" i="1"/>
  <c r="K85" i="1"/>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 r="K28" i="1"/>
  <c r="K27" i="1"/>
  <c r="K26" i="1"/>
  <c r="K25" i="1"/>
  <c r="K24" i="1"/>
  <c r="K23" i="1"/>
  <c r="K22" i="1"/>
  <c r="K21" i="1"/>
  <c r="K20" i="1"/>
  <c r="K19" i="1"/>
  <c r="K18" i="1"/>
  <c r="K17" i="1"/>
  <c r="K16" i="1"/>
  <c r="K15" i="1"/>
  <c r="K14" i="1"/>
  <c r="K13" i="1"/>
  <c r="J13" i="1"/>
  <c r="J11" i="1"/>
  <c r="K11" i="1" s="1"/>
  <c r="K10" i="1"/>
  <c r="K9" i="1"/>
  <c r="K8" i="1"/>
  <c r="K7" i="1"/>
  <c r="K6" i="1"/>
  <c r="K5" i="1"/>
</calcChain>
</file>

<file path=xl/sharedStrings.xml><?xml version="1.0" encoding="utf-8"?>
<sst xmlns="http://schemas.openxmlformats.org/spreadsheetml/2006/main" count="1494" uniqueCount="696">
  <si>
    <t>RELATÓRIO CONSOLIDADO DE CONTRATOS CELEBRADOS COM TERCEIROS – 2026</t>
  </si>
  <si>
    <t>HOSPITAL ESTADUAL DE LUZIÂNIA</t>
  </si>
  <si>
    <t>PASTA</t>
  </si>
  <si>
    <t>Nº CONTRATO</t>
  </si>
  <si>
    <t>NOME DO CONTRATO</t>
  </si>
  <si>
    <t>CNPJ/CPF</t>
  </si>
  <si>
    <t>SÓCIOS</t>
  </si>
  <si>
    <t>CPF</t>
  </si>
  <si>
    <t>OBJETO</t>
  </si>
  <si>
    <t>VIGÊNCIA</t>
  </si>
  <si>
    <t>VALOR MENSAL</t>
  </si>
  <si>
    <t>VALOR ANUAL</t>
  </si>
  <si>
    <t>DATA DE ASSINATURA</t>
  </si>
  <si>
    <t>01.</t>
  </si>
  <si>
    <t>007/2022</t>
  </si>
  <si>
    <t>NOVA CLINICA MEDICA &amp; DIAGNOSTICO LTDA</t>
  </si>
  <si>
    <t>08.440.357/0001-00</t>
  </si>
  <si>
    <t>Elaine Rade</t>
  </si>
  <si>
    <t>793.536.061-87</t>
  </si>
  <si>
    <t>Serviços de realização de exames médicos ocupacionais e complementares, bem como os que forem necessários para o cumprimento do PCMSO.</t>
  </si>
  <si>
    <t>13/06/2022 a 13/06/2023</t>
  </si>
  <si>
    <t>007-TA1</t>
  </si>
  <si>
    <t>13/06/2023 a 13/06/2024</t>
  </si>
  <si>
    <t>007-TA2</t>
  </si>
  <si>
    <t>13/06/2024 a 13/06/2025</t>
  </si>
  <si>
    <t>007-TA4</t>
  </si>
  <si>
    <t>13/06/2025 a 13/06/2026</t>
  </si>
  <si>
    <t>02.</t>
  </si>
  <si>
    <t>010/2022</t>
  </si>
  <si>
    <t>NOXTEC SERVIÇOS LTDA</t>
  </si>
  <si>
    <t>21.388.231/0001-94</t>
  </si>
  <si>
    <t>Ramon Medina Catão</t>
  </si>
  <si>
    <t>584.524.194-49</t>
  </si>
  <si>
    <t xml:space="preserve">Serviços continuados de: Hospedagem em Nuvem na Oracle Cloud com Banco de Dados e Serviço de Suporte e Manutenção Mensal da Plataforma SOULMV </t>
  </si>
  <si>
    <t>14/06/2022 a 14/06/2023</t>
  </si>
  <si>
    <t>010-TA1</t>
  </si>
  <si>
    <t>14/06/2023 a 14/06/2024</t>
  </si>
  <si>
    <t>010-TA2</t>
  </si>
  <si>
    <t>010-TA3</t>
  </si>
  <si>
    <t>08/08/2023 a 08/02/2024</t>
  </si>
  <si>
    <t>010-TA4</t>
  </si>
  <si>
    <t>010-TA5</t>
  </si>
  <si>
    <t>14/06/2024 a 13/06/2025</t>
  </si>
  <si>
    <t>010-TA6</t>
  </si>
  <si>
    <t>010-TA7</t>
  </si>
  <si>
    <t>010-TA8</t>
  </si>
  <si>
    <t>13/06/2025 a 12/06/2026</t>
  </si>
  <si>
    <t>03.</t>
  </si>
  <si>
    <t>023/2022</t>
  </si>
  <si>
    <t>TECNOLAR CONTROLE DE PRAGAS LTDA</t>
  </si>
  <si>
    <t>30.329.755/0001-03</t>
  </si>
  <si>
    <t>Edison Francisco Madella / Fabiana Augusta Santana Madellla</t>
  </si>
  <si>
    <t>804.469.221-53 / 793.560.601-34</t>
  </si>
  <si>
    <t>Serviços de desinsetização e desratização, para fins de dar suporte às atividades de gestão.</t>
  </si>
  <si>
    <t>13/06/2022 a 12/09/2022</t>
  </si>
  <si>
    <t>023-TA1</t>
  </si>
  <si>
    <t>13/09/2022 a 12/12/2022</t>
  </si>
  <si>
    <t>023-TA2</t>
  </si>
  <si>
    <t>13/12/2022 a 31/12/2023</t>
  </si>
  <si>
    <t>023-TA3</t>
  </si>
  <si>
    <t>31/12/2023 a 31/12/2024</t>
  </si>
  <si>
    <t>023-TA4</t>
  </si>
  <si>
    <t>01/12/2024 a 01/12/2025</t>
  </si>
  <si>
    <t>023-TA5</t>
  </si>
  <si>
    <t>01/12/2025 a 12/06/2026</t>
  </si>
  <si>
    <t>04.</t>
  </si>
  <si>
    <t>040/2022</t>
  </si>
  <si>
    <t>INFINITY TECNOLOGIA DA INFORMAÇÃO LTDA</t>
  </si>
  <si>
    <t>30.291.270/0001-60</t>
  </si>
  <si>
    <t>Francisco Diniz César Neto / Carlos Augusto Gomes de Oliveira</t>
  </si>
  <si>
    <t>998.826.471-20 / 171.167.671-34</t>
  </si>
  <si>
    <t>Serviços técnicos especializados na área de infraestrutura de tecnologia da informação.</t>
  </si>
  <si>
    <t>10/10/2022 a 10/10/2023</t>
  </si>
  <si>
    <t>040-TA1</t>
  </si>
  <si>
    <t>01/08/2023 a 31/10/2023</t>
  </si>
  <si>
    <t>040-TA2</t>
  </si>
  <si>
    <t>10/10/2023 a 10/10/2024</t>
  </si>
  <si>
    <t>040-TA3</t>
  </si>
  <si>
    <t>01/03/2024 a 10/10/2024</t>
  </si>
  <si>
    <t>040-TA4</t>
  </si>
  <si>
    <t>01/10/2024 a 01/10/2025</t>
  </si>
  <si>
    <t>040-TA5</t>
  </si>
  <si>
    <t>INTELLEXMED SERVICOS TECNOLOGICOS E ESPECIALIZADOS LTDA</t>
  </si>
  <si>
    <t>01/06/2024 a 01/10/2025</t>
  </si>
  <si>
    <t>040-TA6</t>
  </si>
  <si>
    <t>01/10/2025 a 13/06/2026</t>
  </si>
  <si>
    <t>040-TA7</t>
  </si>
  <si>
    <t>05.</t>
  </si>
  <si>
    <t>041/2022</t>
  </si>
  <si>
    <t>VIP DIGITAL</t>
  </si>
  <si>
    <t>18.904.358/0001-04</t>
  </si>
  <si>
    <t>Cicero Kleirton Andrade de Arimatéa</t>
  </si>
  <si>
    <t>603.246.781-34</t>
  </si>
  <si>
    <t>Serviços de outsourcing de impressão, de forma contínua e em caráter autônomo e não exclusivo.</t>
  </si>
  <si>
    <t>12/10/2022 a 12/10/2023</t>
  </si>
  <si>
    <t>041-TA1</t>
  </si>
  <si>
    <t>16/12/2022 a 12/10/2023</t>
  </si>
  <si>
    <t>041-TA2</t>
  </si>
  <si>
    <t>14/04/2023 a 12/10/2023</t>
  </si>
  <si>
    <t>041-TA3</t>
  </si>
  <si>
    <t>12/10/2023 a 12/10/2024</t>
  </si>
  <si>
    <t>041-TA4</t>
  </si>
  <si>
    <t>041-TA5</t>
  </si>
  <si>
    <t>12/10/2024 a 12/10/2025</t>
  </si>
  <si>
    <t>041-TA6</t>
  </si>
  <si>
    <t>12/10/2025 a 12/06/2026</t>
  </si>
  <si>
    <t>041-TA7</t>
  </si>
  <si>
    <t>17/12/2025 a 12/06/2026</t>
  </si>
  <si>
    <t>06.</t>
  </si>
  <si>
    <t>052/2022</t>
  </si>
  <si>
    <t>D3 SOLUÇÕES LTDA</t>
  </si>
  <si>
    <t>17.933.055/0001-57</t>
  </si>
  <si>
    <t>Divina Maria de Souza</t>
  </si>
  <si>
    <t>492.096.891-34</t>
  </si>
  <si>
    <t xml:space="preserve">Serviços especializados em comunicação corporativa (assessoria de imprensa) </t>
  </si>
  <si>
    <t>01/12/2022 a 01/12/2023</t>
  </si>
  <si>
    <t>052-TA1</t>
  </si>
  <si>
    <t>01/08/2023 a 01/12/2023</t>
  </si>
  <si>
    <t>052-TA2</t>
  </si>
  <si>
    <t>01/12/2023 a 01/12/2024</t>
  </si>
  <si>
    <t>052-TA3</t>
  </si>
  <si>
    <t>052-TA4</t>
  </si>
  <si>
    <t>07.</t>
  </si>
  <si>
    <t>053/2022</t>
  </si>
  <si>
    <t>CONAGUA AMBIENTAL LTDA</t>
  </si>
  <si>
    <t>01.615.998/0001-00</t>
  </si>
  <si>
    <t>Wilma Maria Coelho</t>
  </si>
  <si>
    <t>278.070.531-00</t>
  </si>
  <si>
    <t>Serviços de coleta de amostras e análise microbiológica e físico-química de água</t>
  </si>
  <si>
    <t>22/11/2022 a 22/11/2023</t>
  </si>
  <si>
    <t>053-TA1</t>
  </si>
  <si>
    <t>053-TA2</t>
  </si>
  <si>
    <t>22/11/2023 a 22/11/2024</t>
  </si>
  <si>
    <t>053-TA3</t>
  </si>
  <si>
    <t>22/11/2024 a 22/11/2025</t>
  </si>
  <si>
    <t>053-TA4</t>
  </si>
  <si>
    <t>22/12/2025 a12/06/2026</t>
  </si>
  <si>
    <t>08.</t>
  </si>
  <si>
    <t>054/2022</t>
  </si>
  <si>
    <t>AUDIFOR CONSULTORES ASSOCIADOS SS LTDA</t>
  </si>
  <si>
    <t>10.274.661/0001-69</t>
  </si>
  <si>
    <t>Reginaldo dos Santos Oliveira</t>
  </si>
  <si>
    <t>545.116.071-68</t>
  </si>
  <si>
    <t>Serviços na gestão de obrigações fiscais, trabalhistas, tributárias e contábeis.</t>
  </si>
  <si>
    <t xml:space="preserve">01/11/2022 a 01/11/2023 </t>
  </si>
  <si>
    <t>054-TA1</t>
  </si>
  <si>
    <t xml:space="preserve">01/08/2023 a 01/11/2023 </t>
  </si>
  <si>
    <t>054-TA2</t>
  </si>
  <si>
    <t>01/11/2023 a 01/11/2024</t>
  </si>
  <si>
    <t>054-TA3</t>
  </si>
  <si>
    <t>01/11/2024 a 01/11/2025</t>
  </si>
  <si>
    <t>054-TA4</t>
  </si>
  <si>
    <t>054-TA5</t>
  </si>
  <si>
    <t>01/11/2025 a 12/06/2026</t>
  </si>
  <si>
    <t>09.</t>
  </si>
  <si>
    <t>055/2022</t>
  </si>
  <si>
    <t>ACF TREINAMENTOS ASSESSORIA E GESTÃO DE PESSOAS LTDA</t>
  </si>
  <si>
    <t>41.018.996/0001-40</t>
  </si>
  <si>
    <t>Ariana Carla Figueira da Silva</t>
  </si>
  <si>
    <t>011.110.121-21</t>
  </si>
  <si>
    <t>Serviços de assessoria em gestão de Recursos Humanos.</t>
  </si>
  <si>
    <t>01/11/2022 a 01/11/2023</t>
  </si>
  <si>
    <t>055-TA1</t>
  </si>
  <si>
    <t>01/08/2023 a 01/11/2023</t>
  </si>
  <si>
    <t>055-TA2</t>
  </si>
  <si>
    <t>055-TA3</t>
  </si>
  <si>
    <t>055-TA4</t>
  </si>
  <si>
    <t>055-TA5</t>
  </si>
  <si>
    <t>01/05/2025 a 01/11/2025</t>
  </si>
  <si>
    <t>055-TA6</t>
  </si>
  <si>
    <t>10.</t>
  </si>
  <si>
    <t>061/2022</t>
  </si>
  <si>
    <t>INDCOM AMBIENTAL LTDA</t>
  </si>
  <si>
    <t>00.995.353/0001-79</t>
  </si>
  <si>
    <t>Leonardo da Silva Fagundes</t>
  </si>
  <si>
    <t>992.026.031-20</t>
  </si>
  <si>
    <t>Serviços de coleta, transporte, gerenciamento, tratamento e disposição final de resíduos de serviço de saúde.</t>
  </si>
  <si>
    <t>15/11/2022 a 15/11/2023</t>
  </si>
  <si>
    <t>061-TA1</t>
  </si>
  <si>
    <t>15/11/2023 a 15/11/2024</t>
  </si>
  <si>
    <t>061-TA2</t>
  </si>
  <si>
    <t>15/11/2024 a 15/11/2025</t>
  </si>
  <si>
    <t>061-TA3</t>
  </si>
  <si>
    <t>15/11/2025 a 12/06/2026</t>
  </si>
  <si>
    <t>11.</t>
  </si>
  <si>
    <t>062/2022</t>
  </si>
  <si>
    <t>INSTITUTO DE HEMOTERAPIA DE LUZIANIA LTDA</t>
  </si>
  <si>
    <t>05.598.188/0001-35</t>
  </si>
  <si>
    <t>Wilson Nogueira Leite / Hugo Gomes da Silva / Dionísio Ferreira Lima Neto / Maria de Lourdes Rodrigues Lima</t>
  </si>
  <si>
    <t>414.062.901-06 / 647.164.221-00 / 096.208.693-20 / 096.208.693-20</t>
  </si>
  <si>
    <t>Serviços de fornecimento de sangue e hemocomponentes com serviços de hemoterapia.</t>
  </si>
  <si>
    <t>062-TA1</t>
  </si>
  <si>
    <t>062-TA2</t>
  </si>
  <si>
    <t>062-TA3</t>
  </si>
  <si>
    <t>12.</t>
  </si>
  <si>
    <t>092/2022</t>
  </si>
  <si>
    <t>IBG - INDÚSTRIA BRASILEIRA DE GASES LTDA</t>
  </si>
  <si>
    <t>67.423.152/0001-78</t>
  </si>
  <si>
    <t xml:space="preserve">Newton de Oliveira </t>
  </si>
  <si>
    <t>460.014.338-87</t>
  </si>
  <si>
    <t>Serviços de empresa especializada em locação de equipamento e fornecimento de gases medicinais</t>
  </si>
  <si>
    <t>05/01/2023 a 05/01/2024</t>
  </si>
  <si>
    <t>092-TA1</t>
  </si>
  <si>
    <t>19/04/2023 a 05/01/2024</t>
  </si>
  <si>
    <t>092-TA2</t>
  </si>
  <si>
    <t>05/01/2024 a 05/01/2025</t>
  </si>
  <si>
    <t>092-TA3</t>
  </si>
  <si>
    <t>05/01/2025 a 13/06/2026</t>
  </si>
  <si>
    <t>13.</t>
  </si>
  <si>
    <t>081/2023</t>
  </si>
  <si>
    <t>Locação de equipamentos DESKTOP</t>
  </si>
  <si>
    <t>01/10/2023 a 01/10/2024</t>
  </si>
  <si>
    <t>081-TA1</t>
  </si>
  <si>
    <t>01/04/2024 a 01/10/2024</t>
  </si>
  <si>
    <t>081-TA2</t>
  </si>
  <si>
    <t>081-TA3</t>
  </si>
  <si>
    <t>081-TA4</t>
  </si>
  <si>
    <t>14.</t>
  </si>
  <si>
    <t>102/2022</t>
  </si>
  <si>
    <t>VS SOLUÇÕES E TECNOLOGIA SOCIEDADE UNIPESSOAL LTDA</t>
  </si>
  <si>
    <t>20.039.540/0001-96</t>
  </si>
  <si>
    <t>Vinicius de Souza Reis</t>
  </si>
  <si>
    <t>011.940.451-62</t>
  </si>
  <si>
    <t>Serviços especializados em locação de equipamento para CME - Autoclave</t>
  </si>
  <si>
    <t>15/03/2023 a 15/03/2024</t>
  </si>
  <si>
    <t>102-TA1</t>
  </si>
  <si>
    <t>01/01/2024 a 15/03/2024</t>
  </si>
  <si>
    <t>102-TA2</t>
  </si>
  <si>
    <t>15/03/2024 a 15/03/2025</t>
  </si>
  <si>
    <t>102-TA3</t>
  </si>
  <si>
    <t>15/03/2025 a 15/03/2026</t>
  </si>
  <si>
    <t>15.</t>
  </si>
  <si>
    <t>002/2023</t>
  </si>
  <si>
    <t>VS SOLUÇÕES E TECNOLOGIA SOCIEDADE UNIPESSOAL LTDA-</t>
  </si>
  <si>
    <t>Serviços especializados em manutenção de auto clave e termo lavadora com substituição de guarnições e substituições de filtros da osmose.</t>
  </si>
  <si>
    <t>15/02/2023 a 14/02/2024</t>
  </si>
  <si>
    <t>002-TA1</t>
  </si>
  <si>
    <t>01/08/2023 a 14/02/2024</t>
  </si>
  <si>
    <t>002-TA2</t>
  </si>
  <si>
    <t>15/02/2024 a 14/02/2025</t>
  </si>
  <si>
    <t>002-TA3</t>
  </si>
  <si>
    <t>15/02/2025 a 14/02/2026</t>
  </si>
  <si>
    <t>002-TA4</t>
  </si>
  <si>
    <t>15/02/2026 a 12/06/2026</t>
  </si>
  <si>
    <t>16.</t>
  </si>
  <si>
    <t>008/2023</t>
  </si>
  <si>
    <t>TESLA INOVAÇÃO COMÉRCIO E SERVIÇOS TECNOLÓGICOS LTDA</t>
  </si>
  <si>
    <t>05.923.930/0001-30</t>
  </si>
  <si>
    <t>Fabiano de Menezes Melgaço</t>
  </si>
  <si>
    <t>014.910.336-06</t>
  </si>
  <si>
    <t>Contrato de serviços especializados em locação de equipamentos e instrumentos hospitalares</t>
  </si>
  <si>
    <t>15/02/2023 a 15/05/2023</t>
  </si>
  <si>
    <t>008-TA1</t>
  </si>
  <si>
    <t>008-TA2</t>
  </si>
  <si>
    <t>008-TA3</t>
  </si>
  <si>
    <t>15/02/2023 a 01/02/2024</t>
  </si>
  <si>
    <t>008-TA4</t>
  </si>
  <si>
    <t>01/02/2024 a 01/02/2025</t>
  </si>
  <si>
    <t>008-TA5</t>
  </si>
  <si>
    <t>01/02/2025 a 12/06/2026</t>
  </si>
  <si>
    <t>17.</t>
  </si>
  <si>
    <t>012/2023</t>
  </si>
  <si>
    <t>INSTITUTO QUALISA DE GESTÃO LTDA</t>
  </si>
  <si>
    <t>00.210.918/0001-65</t>
  </si>
  <si>
    <t>Mara Marcia Machado</t>
  </si>
  <si>
    <t>071.382.768-85</t>
  </si>
  <si>
    <t>Contrato a prestação de serviços de consultoria visando a acreditação hospitalar – ONA</t>
  </si>
  <si>
    <t>15/03/2023 a 15/09/2023</t>
  </si>
  <si>
    <t>012-TA1</t>
  </si>
  <si>
    <t>15/09/2023 a 01/03/2024</t>
  </si>
  <si>
    <t>012-TA2</t>
  </si>
  <si>
    <t>01/03/2024 a 31/10/2024</t>
  </si>
  <si>
    <t>012-TA3</t>
  </si>
  <si>
    <t>01/12/2024 a 30/11/2025</t>
  </si>
  <si>
    <t>012-TA4</t>
  </si>
  <si>
    <t>18.</t>
  </si>
  <si>
    <t>049/2023</t>
  </si>
  <si>
    <t>MF MEDICAL COMERCIO E MANUTENCAO DE MAT  CIRURGICOS LTDA</t>
  </si>
  <si>
    <t>43.330.458/0001-11</t>
  </si>
  <si>
    <t>Flávia Bandeira de Oliveira Penteado</t>
  </si>
  <si>
    <t>325.131.208-17</t>
  </si>
  <si>
    <t>Serviços médicos especializados em locação de instrumentais cirurgicos.</t>
  </si>
  <si>
    <t>28/04/2023 a 28/10/2023</t>
  </si>
  <si>
    <t>49-TA1</t>
  </si>
  <si>
    <t>49-TA2</t>
  </si>
  <si>
    <t>49-TA3</t>
  </si>
  <si>
    <t>09/01/2025 a 01/06/2026</t>
  </si>
  <si>
    <t>19.</t>
  </si>
  <si>
    <t>052/2023</t>
  </si>
  <si>
    <t>APEX SAUDE INTELIGENTE E SERVIÇOS LTDA</t>
  </si>
  <si>
    <t>29.276.398/0001-75</t>
  </si>
  <si>
    <t>Rodrigo Chemin Zanini</t>
  </si>
  <si>
    <t>729.096.171-49</t>
  </si>
  <si>
    <t>contrato a prestação de serviços médicos especializados em recursos humanos de profissionais médicos</t>
  </si>
  <si>
    <t>01/06/2023 a 01/06/2024</t>
  </si>
  <si>
    <t>52-TA1</t>
  </si>
  <si>
    <t>01/08/2023 a 01/06/2024</t>
  </si>
  <si>
    <t>52-TA2</t>
  </si>
  <si>
    <t>11/11/2023 a 01/06/2024</t>
  </si>
  <si>
    <t>52-TA3</t>
  </si>
  <si>
    <t>11/12/2023 a 01/06/2024</t>
  </si>
  <si>
    <t>52-TA4</t>
  </si>
  <si>
    <t>01/06/2024 a 01/06/2025</t>
  </si>
  <si>
    <t>52-TA5</t>
  </si>
  <si>
    <t>52-TA6</t>
  </si>
  <si>
    <t>01/08/2025 a 01/06/2026</t>
  </si>
  <si>
    <t>52-TA7</t>
  </si>
  <si>
    <t>01/09/2025 a 01/06/2026</t>
  </si>
  <si>
    <t>52-TA8</t>
  </si>
  <si>
    <t>01/11/2025 a 13/06/2026</t>
  </si>
  <si>
    <t>52-TA9</t>
  </si>
  <si>
    <t>12/12/2025 a 13/06/2026</t>
  </si>
  <si>
    <t>20.</t>
  </si>
  <si>
    <t>055/2023</t>
  </si>
  <si>
    <t>NP TECNOLOGIA E GESTAO DE DADOS LTDA</t>
  </si>
  <si>
    <t>07.797.967/0001- 95</t>
  </si>
  <si>
    <t>Rudimar Barbosa dos Reis</t>
  </si>
  <si>
    <t>574.460.249-68</t>
  </si>
  <si>
    <t>Prestação de serviços de pesquisa e comparação de preços no sistema online do “BANCO DE PREÇOS”</t>
  </si>
  <si>
    <t>25/05/2023 a 25/05/2024</t>
  </si>
  <si>
    <t>55-TA1</t>
  </si>
  <si>
    <t>25/05/2024 a 24/05/2025</t>
  </si>
  <si>
    <t>55-TA2</t>
  </si>
  <si>
    <t>25/05/2025 a 24/05/2026</t>
  </si>
  <si>
    <t>21.</t>
  </si>
  <si>
    <t>056/2023</t>
  </si>
  <si>
    <t>GHS INDÚSTRIA E SERVIÇOS LTDA</t>
  </si>
  <si>
    <t>01.797.423/0001-47</t>
  </si>
  <si>
    <t>Christiane Rodrigues Lacerda</t>
  </si>
  <si>
    <t>078.617.087-56</t>
  </si>
  <si>
    <t>contrato a prestação de serviços especializados em coleta e análise da qualidade de ar em ambientes climatizados</t>
  </si>
  <si>
    <t>20/06/2023 a 20/06/2024</t>
  </si>
  <si>
    <t>056-TA1</t>
  </si>
  <si>
    <t>20/06/2024 a 20/06/2025</t>
  </si>
  <si>
    <t>056-TA2</t>
  </si>
  <si>
    <t>20/06/2025 a 20/06/2026</t>
  </si>
  <si>
    <t>22.</t>
  </si>
  <si>
    <t>Adesão/2023</t>
  </si>
  <si>
    <t>RAIZEN COMBUSTIVEIS S/A</t>
  </si>
  <si>
    <t>33453598/0001-23</t>
  </si>
  <si>
    <t>﻿Nelson Roseira Gomes Neto</t>
  </si>
  <si>
    <t>﻿601.947.909-91</t>
  </si>
  <si>
    <t>Contrato de Adesão ao Cartão de Abastecimento Taxa Zero (SHELL)</t>
  </si>
  <si>
    <t>22/11/2023 a 22/11/2025</t>
  </si>
  <si>
    <t>23.</t>
  </si>
  <si>
    <t>91/2023</t>
  </si>
  <si>
    <t>SMARTGOV CONSULTORIA EM GOVERNAÇA CRIATIVA LTDA</t>
  </si>
  <si>
    <t>30.024.072/0001-30</t>
  </si>
  <si>
    <t>Flávio Norberto Pereira</t>
  </si>
  <si>
    <t>004.090.491-15</t>
  </si>
  <si>
    <t>Serrviço de fornecimento de acesso às plataformas Journey e Safebox "compliance"</t>
  </si>
  <si>
    <t>01/03/2024 a 01/03/2025</t>
  </si>
  <si>
    <t>91 - TA1</t>
  </si>
  <si>
    <t>29/04/2025 a 29/04/2027</t>
  </si>
  <si>
    <t>Adesão/2022</t>
  </si>
  <si>
    <t>BR GAAP CORPORATION TECNOLOGIA DA INFORMAÇÃO EIRELI ME</t>
  </si>
  <si>
    <t>16.106.178/0001-51</t>
  </si>
  <si>
    <t>Augusto Patricio Alencar Bandeira</t>
  </si>
  <si>
    <t>042.132.841-07</t>
  </si>
  <si>
    <t>Serviços de fornecimento de licença, implantação, treinamento, instalação, suporte e manutenção do sistema eletrônico "SIPEF"</t>
  </si>
  <si>
    <t>Adesão-TA1</t>
  </si>
  <si>
    <t xml:space="preserve">Serviços de fornecimento de licença, implantação, treinamento, instalação, suporte e manutenção do sistema eletrônico "SIPEF" </t>
  </si>
  <si>
    <t>Adesão-TA2</t>
  </si>
  <si>
    <t>Adesão-TA3</t>
  </si>
  <si>
    <t>01/06/2025 a 01/06/2026</t>
  </si>
  <si>
    <t>25.</t>
  </si>
  <si>
    <t>3670/2022</t>
  </si>
  <si>
    <t>CANON MEDICAL SYSTEMS DO BRASIL LTDA</t>
  </si>
  <si>
    <t>46.563.938/0001-10</t>
  </si>
  <si>
    <t>Takuya Miyazaki</t>
  </si>
  <si>
    <t>Serviços de Assistência Técnica a aparelho de Tomografica Computadorizada, pela Canon Medical System Corporation.</t>
  </si>
  <si>
    <t>15/07/2022 a 15/07/2023</t>
  </si>
  <si>
    <t>15/07/2023 a 14/07/2024</t>
  </si>
  <si>
    <t>15/07/2024 a 14/07/2025</t>
  </si>
  <si>
    <t>15/07/2025 a 14/07/2026</t>
  </si>
  <si>
    <t>26.</t>
  </si>
  <si>
    <t>FLYNET TELECOM LTDA</t>
  </si>
  <si>
    <t>09.408.264/0001-53</t>
  </si>
  <si>
    <t>Wisner Ferreira Neto Junior</t>
  </si>
  <si>
    <t>803.192.701-49</t>
  </si>
  <si>
    <t>Serviço de Comunicação Multimídia (SCM), - emissão e recepção de informações multimídia em banda larga ou acesso dedicado.</t>
  </si>
  <si>
    <t>15/06/2024 a 14/06/2025</t>
  </si>
  <si>
    <t>14/06/2025 a 13/06/2026</t>
  </si>
  <si>
    <t>27.</t>
  </si>
  <si>
    <t>MR NET FIBRA</t>
  </si>
  <si>
    <t>18.381.032/0001-40</t>
  </si>
  <si>
    <t>Mario Damasceno Costa</t>
  </si>
  <si>
    <t>029.216.101-83</t>
  </si>
  <si>
    <t>Serviço de Comunicação Multimídia (SCM), - emissão e recepção de informações multimídia em banda larga ou acesso dedicado - Banda Redundante.</t>
  </si>
  <si>
    <t>27/06/2023 a 27/06/2024</t>
  </si>
  <si>
    <t>01/09/2023 a 27/06/2024</t>
  </si>
  <si>
    <t>27/06/2024 a 26/06/2025</t>
  </si>
  <si>
    <t>Adesão-TA4</t>
  </si>
  <si>
    <t>LM NET LTDA</t>
  </si>
  <si>
    <t>26.038.693/0001-03</t>
  </si>
  <si>
    <t>Eliane Dantas Rocha</t>
  </si>
  <si>
    <t>01/12/2024 a 26/06/2025</t>
  </si>
  <si>
    <t>Adesão-TA5</t>
  </si>
  <si>
    <t>27/06/2025 a 13/06/2026</t>
  </si>
  <si>
    <t>28.</t>
  </si>
  <si>
    <t>MUNDO DIGITAL TECNOLOGIA DA INFORMAÇÃO LTDA</t>
  </si>
  <si>
    <t>32.650.036/0001-07</t>
  </si>
  <si>
    <t>Serley Batista Alvaro</t>
  </si>
  <si>
    <t>692.595.181-72</t>
  </si>
  <si>
    <t>Serviços de certificação digital integrado com a base hsm da secretaria estadual de saúde com suporte operacional 24x7</t>
  </si>
  <si>
    <t>19/07/2022 a 19/07/2023</t>
  </si>
  <si>
    <t>19/07/2023 a 18/07/2024</t>
  </si>
  <si>
    <t>19/07/2024 a 18/07/2025</t>
  </si>
  <si>
    <t>18/07/2025 a 12/06/2026</t>
  </si>
  <si>
    <t>29.</t>
  </si>
  <si>
    <t>092/2023</t>
  </si>
  <si>
    <t xml:space="preserve">TWD MEDICAL SERVICOS LTDA, </t>
  </si>
  <si>
    <t xml:space="preserve">41.647.573/0001-99 </t>
  </si>
  <si>
    <t>Flavio de Castro Dalbem / Danielle Goulart Peraza Astarita</t>
  </si>
  <si>
    <t>947.188.490-04 / 956.334.210-00</t>
  </si>
  <si>
    <t xml:space="preserve">Contrato a prestação de serviços especializados em Solução em Eletrocardiograma, com locação de equipamentos e elaboração de laudos in loco </t>
  </si>
  <si>
    <t>30.</t>
  </si>
  <si>
    <t>002/2024</t>
  </si>
  <si>
    <t xml:space="preserve">GLOBALTHINGS TECNOLOGIA LTDA </t>
  </si>
  <si>
    <t xml:space="preserve">13.184.153/0001-88 </t>
  </si>
  <si>
    <t>Ivlison José Melo de Sousa</t>
  </si>
  <si>
    <t>924.627.157-87</t>
  </si>
  <si>
    <t xml:space="preserve">Contrato a prestação de serviços Software para gerenciamento de equipamentos e infraestrutura hospitalar </t>
  </si>
  <si>
    <t>01/02/2025 a 31/01/2026</t>
  </si>
  <si>
    <t>31.</t>
  </si>
  <si>
    <t>004/2024</t>
  </si>
  <si>
    <t xml:space="preserve">APEX SAÚDE INTELIGENTE E SERVICOS LTDA </t>
  </si>
  <si>
    <t xml:space="preserve">29.276.398/0001-75 </t>
  </si>
  <si>
    <t xml:space="preserve">Contrato a prestação de serviços médicos especializados em recursos humanos de profissionais médicos especializados em unidade de terapia intensiva (UTI), para gestão de recursos humanos de até 10 (dez) leitos de UTI, de acordo com a habilitação CNES, </t>
  </si>
  <si>
    <t>01/04/2024 a 01/04/2025</t>
  </si>
  <si>
    <t>004-TA1</t>
  </si>
  <si>
    <t>01/04/2025 a 01/04/2026</t>
  </si>
  <si>
    <t>004-TA2</t>
  </si>
  <si>
    <t>01/04/2026 a 01/04/2027</t>
  </si>
  <si>
    <t>32.</t>
  </si>
  <si>
    <t>005/2024</t>
  </si>
  <si>
    <t xml:space="preserve">LM3 COMERCIO E SERVICO LTDA </t>
  </si>
  <si>
    <t xml:space="preserve">54.892.692/0001-59 </t>
  </si>
  <si>
    <t>Lucas Costa Calaca Geraldini</t>
  </si>
  <si>
    <t>026.459.031-77</t>
  </si>
  <si>
    <t xml:space="preserve">Contrato o comodato de equipamentos e consignação de produtos saneantes, para atender a Lavanderia do Hospital Estadual de Luziânia </t>
  </si>
  <si>
    <t>25/03/2024 a 25/03/2025</t>
  </si>
  <si>
    <t>005 - TA1</t>
  </si>
  <si>
    <t>24/03/2025 a 13/06/2026</t>
  </si>
  <si>
    <t>005 - TA2</t>
  </si>
  <si>
    <t>22/09/2025 a 13/06/2026</t>
  </si>
  <si>
    <t>33.</t>
  </si>
  <si>
    <t>009/2024</t>
  </si>
  <si>
    <t>ZURC ODONTOLOGIA</t>
  </si>
  <si>
    <t>51.764.542/0001-71</t>
  </si>
  <si>
    <t>Amanda Gentil da Cruz</t>
  </si>
  <si>
    <t>946.777.782-72</t>
  </si>
  <si>
    <t>Prestação de serviços Odontologicos em UTI</t>
  </si>
  <si>
    <t>01/07/2024 A 01/07/2025</t>
  </si>
  <si>
    <t>009-TA1</t>
  </si>
  <si>
    <t>01/07/2025 A 13/06/2026</t>
  </si>
  <si>
    <t>34.</t>
  </si>
  <si>
    <t>010/2024</t>
  </si>
  <si>
    <t>CASMARINHO MED LTDA</t>
  </si>
  <si>
    <t>46.758.463/0001-18</t>
  </si>
  <si>
    <t>Patrícia Alves de Castro Porto Marinho / Helenton Maranhão Porto Marinho</t>
  </si>
  <si>
    <t>701.109.171-68 / 908.700.851-15</t>
  </si>
  <si>
    <t>Prestação de serviços especializados em Diretoria Tecnica da uniddade hospitalar</t>
  </si>
  <si>
    <t>15/08/2024 a 14/08/2025</t>
  </si>
  <si>
    <t>15/08/2025 a 13/06/2026</t>
  </si>
  <si>
    <t>35.</t>
  </si>
  <si>
    <t>011/2024</t>
  </si>
  <si>
    <t>VITTARE GESTÃO EM SAÚDE LTDA</t>
  </si>
  <si>
    <t>29.165.137/0001-88</t>
  </si>
  <si>
    <t>Gustavo Volpato Melo</t>
  </si>
  <si>
    <t>063.706.959-55</t>
  </si>
  <si>
    <t xml:space="preserve">Contrato de serviços de gestão de exames de radiologia e emissão de laudos de exames de imagem, </t>
  </si>
  <si>
    <t>06/12/2024 a 06/12/2025</t>
  </si>
  <si>
    <t>011-TA1</t>
  </si>
  <si>
    <t>06/12/2025 a 07/01/2026</t>
  </si>
  <si>
    <t>011-TA2</t>
  </si>
  <si>
    <t>08/01/2026 a 12/06/2026</t>
  </si>
  <si>
    <t>36.</t>
  </si>
  <si>
    <t>012/2024</t>
  </si>
  <si>
    <t>M L HOSANG ASSESSORIA E CONSULTORIA EMPRESARIAL</t>
  </si>
  <si>
    <t>43.073.395/0001-65</t>
  </si>
  <si>
    <t>Marcos Luiz Hosang</t>
  </si>
  <si>
    <t>043.249.549-50</t>
  </si>
  <si>
    <t>Contrato de serviços de elaboração de programas de segurança e saúde do trabalho</t>
  </si>
  <si>
    <t>05/12/2024 a 04/12/2025</t>
  </si>
  <si>
    <t>04/12/2025 a 12/06/2026</t>
  </si>
  <si>
    <t>37.</t>
  </si>
  <si>
    <t>013/2024</t>
  </si>
  <si>
    <t>JBCS CONSULTORIA EMPRESARIAL LTDA</t>
  </si>
  <si>
    <t>10.521.385/0001-96</t>
  </si>
  <si>
    <t>Cristiane Suzana da Silva Bridi</t>
  </si>
  <si>
    <t>772.478.761-15</t>
  </si>
  <si>
    <t>Serviços especializados Auditoria Independente para o exercício financeiro e contábil do exercício de 2024</t>
  </si>
  <si>
    <t>05/12/2024 a 05/01/2025</t>
  </si>
  <si>
    <t>38.</t>
  </si>
  <si>
    <t>002/2025</t>
  </si>
  <si>
    <t>HEALTH AND WELLNESS JPBG MEDICINA LTDA</t>
  </si>
  <si>
    <t>54.063.834/0001-75</t>
  </si>
  <si>
    <t>Jhessica Pil Belo Freitas</t>
  </si>
  <si>
    <t>036.103.521-75</t>
  </si>
  <si>
    <t>É objeto do presente contrato a prestação de serviços médicos especializados em recursos humanos de profissionais médicos especializados em Proctologia, para o Hospital Estadual de Luziânia</t>
  </si>
  <si>
    <t>01/03/2025 a 01/03/2026</t>
  </si>
  <si>
    <t>01/02/2025 a 01/02/2026</t>
  </si>
  <si>
    <t>01/02/2026 a 12/06/2026</t>
  </si>
  <si>
    <t>39.</t>
  </si>
  <si>
    <t>003/2025</t>
  </si>
  <si>
    <t>ALAIDE MARIA DOS SANTOS</t>
  </si>
  <si>
    <t>54.600.316/0001-43</t>
  </si>
  <si>
    <t>Alaide Maria dos Santos</t>
  </si>
  <si>
    <t>179.631.171-53</t>
  </si>
  <si>
    <t>É objeto do presente contrato a prestação de serviços de costura e reparo de enxoval, dentre eles lençol, cobertor, travessa, toalha, camisola, cueiro, fronha, saco hamper, biombo, campo simples, etc, de forma contínua e em caráter autônomo e não exclusivo, junto Hospital Estadual de Luziânia/GO</t>
  </si>
  <si>
    <t>28/01/2025 a 28/01/2026</t>
  </si>
  <si>
    <t>003-TA1</t>
  </si>
  <si>
    <t>28/02/2025 a 12/06/2026</t>
  </si>
  <si>
    <t>40.</t>
  </si>
  <si>
    <t>004/2025</t>
  </si>
  <si>
    <t>VGM ENDOSCOPIA LTDA</t>
  </si>
  <si>
    <t>26.739.971/0001-41</t>
  </si>
  <si>
    <t xml:space="preserve">Vinicius Gonçalves Meireles </t>
  </si>
  <si>
    <t>714.790.741-87</t>
  </si>
  <si>
    <t>Serviços especializados em Endoscopia e Colonoscopia</t>
  </si>
  <si>
    <t>03/02/2025 a 03/02/2026</t>
  </si>
  <si>
    <t>03/02/2026 a 12/06/2026</t>
  </si>
  <si>
    <t>41.</t>
  </si>
  <si>
    <t>005/2025</t>
  </si>
  <si>
    <t>GESTÃO E MANUTENÇÃO EM EQUIPAMENTOS HOSPITALARES LTDA</t>
  </si>
  <si>
    <t>57.282.989/0001-90</t>
  </si>
  <si>
    <t>Lucas Afonso Lobo</t>
  </si>
  <si>
    <t>020.836.081-60</t>
  </si>
  <si>
    <t>A prestação de serviços de um profissional qualificado para atuar como Responsável Técnico (RT) na área de Engenharia Clínica</t>
  </si>
  <si>
    <t>18/02/2025 a 12/08/2025</t>
  </si>
  <si>
    <t>005-TA1</t>
  </si>
  <si>
    <t>18/08/2025 a 13/06/2026</t>
  </si>
  <si>
    <t>42.</t>
  </si>
  <si>
    <t>007/2025</t>
  </si>
  <si>
    <t>TELETRON TELECOMUNICAÇÕES E INFORMATICA LTDA</t>
  </si>
  <si>
    <t>01.881.705/0001- 28</t>
  </si>
  <si>
    <t>Josival Alencar</t>
  </si>
  <si>
    <t>173.394.641-15</t>
  </si>
  <si>
    <t>É objeto do presente contrato a prestação de serviços especializados em solução de relógio ponto</t>
  </si>
  <si>
    <t>43.</t>
  </si>
  <si>
    <t>008/2025</t>
  </si>
  <si>
    <t>Locação de equipamentos e ferranebtas de manutenção predial</t>
  </si>
  <si>
    <t>21/03/2025 a 21/03/2026</t>
  </si>
  <si>
    <t>14/10/2025 a 21/03/2026</t>
  </si>
  <si>
    <t>18/12/2025 a 21/03/2026</t>
  </si>
  <si>
    <t>44.</t>
  </si>
  <si>
    <t>009/2025</t>
  </si>
  <si>
    <t>RAYDER SOLUÇÕES EM ENGENHARIA LTDA</t>
  </si>
  <si>
    <t>20.806.107/0001-39</t>
  </si>
  <si>
    <t>Rayder Alysson Jesus de Souza</t>
  </si>
  <si>
    <t>003.065.401-77</t>
  </si>
  <si>
    <t>É objeto do presente contrato a prestação de serviços de Responsabilidade Técnica (RT) em Engenharia Elétrica, visando a fiscalização, emissão de laudos e acompanhamento da manutenção dos sistemas elétricos, em atendimento às normas vigentes e às necessidades da instituição</t>
  </si>
  <si>
    <t>17/03/2025 a 17/03/2026</t>
  </si>
  <si>
    <t>45.</t>
  </si>
  <si>
    <t>010/2025</t>
  </si>
  <si>
    <t>RASTREIA GOIAS LTDA</t>
  </si>
  <si>
    <t>20.771.562/0001-46</t>
  </si>
  <si>
    <t>Pedro Guilherme Lucchesi Alves</t>
  </si>
  <si>
    <t>013.068.791-08</t>
  </si>
  <si>
    <t>Prestação de serviços rastreamento de veículos por GPS,</t>
  </si>
  <si>
    <t>25/03/2025 a 25/03/2026</t>
  </si>
  <si>
    <t>46.</t>
  </si>
  <si>
    <t>011/2025</t>
  </si>
  <si>
    <t>PMT GESTAO EM SAÚDE LTDA</t>
  </si>
  <si>
    <t>17.431.088/0001-07</t>
  </si>
  <si>
    <t>Alcyr dos Reis Miranda</t>
  </si>
  <si>
    <t>042.881.749-10</t>
  </si>
  <si>
    <t>Locação de veículo ambulância, para atendimento Tipo D, conforme especificações do Termo de Referência e Edital do Pregão Eletrônico nº 06/2025 (comprasnet), de forma contínua e em caráter autônomo e não exclusivo, para fins de cumprimento integral das metas estabelecidas e dar suporte às atividades de gestão desenvolvidas pelo CONTRATANTE junto Hospital Estadual de Luziânia/GO</t>
  </si>
  <si>
    <t>10/04/2025 a 10/04/2026</t>
  </si>
  <si>
    <t>47.</t>
  </si>
  <si>
    <t>012/2025</t>
  </si>
  <si>
    <t>F&amp;A LABORATÓRIO DE ANÁLISES CLÍNICAS E CITOLOGIA LTDA</t>
  </si>
  <si>
    <t>08.222.801/0016-90</t>
  </si>
  <si>
    <t>Aurion Cardoso D’ávila</t>
  </si>
  <si>
    <t>310.508.401-00</t>
  </si>
  <si>
    <t>serviços de análises clínicas, anatomia patológica e citopatologia</t>
  </si>
  <si>
    <t>10/05/2025 a 10/11/2025</t>
  </si>
  <si>
    <t>10/11/2025 a 12/06/2026</t>
  </si>
  <si>
    <t>48.</t>
  </si>
  <si>
    <t>013/2025</t>
  </si>
  <si>
    <t>VENTURE INDUSTRIA E COMERCIO LTDA</t>
  </si>
  <si>
    <t>51.795.869/0001-00</t>
  </si>
  <si>
    <t>Rafael Simões Gusmão</t>
  </si>
  <si>
    <t>733.398.301-34</t>
  </si>
  <si>
    <t>fornecimento de materiais e insumos de limpeza e higiene hospitalar</t>
  </si>
  <si>
    <t>07/05/2025 a 07/05/2026</t>
  </si>
  <si>
    <t>49.</t>
  </si>
  <si>
    <t>014/2025</t>
  </si>
  <si>
    <t>Locação de veículo ambulância, para atendimento Tipo A</t>
  </si>
  <si>
    <t>02/07/2025 a 02/07/2026</t>
  </si>
  <si>
    <t>014 - TA1</t>
  </si>
  <si>
    <t>014 - TA2</t>
  </si>
  <si>
    <t>28/11/2025 a 12/06/2026</t>
  </si>
  <si>
    <t>50.</t>
  </si>
  <si>
    <t>015/2025</t>
  </si>
  <si>
    <t>prestação de serviços especializados em manutenção preventiva e corretiva de equipamentos de radiologia (arco cirúrgico e raio-x)</t>
  </si>
  <si>
    <t>02/06/2025 a 02/06/2026</t>
  </si>
  <si>
    <t>51.</t>
  </si>
  <si>
    <t>017/2025</t>
  </si>
  <si>
    <t>INOVAR SOLUCOES ESTRATEGICAS LTDA</t>
  </si>
  <si>
    <t>55.626.126/0001-68</t>
  </si>
  <si>
    <t>Wendel Borges do Carmo</t>
  </si>
  <si>
    <t>025.044.831-98</t>
  </si>
  <si>
    <t>É objeto do presente contrato a prestação de serviços especializados em Gestão de Auditoria e Gestão de Desenvolvimento</t>
  </si>
  <si>
    <t>01/08/2025 a 01/02/2026</t>
  </si>
  <si>
    <t>52.</t>
  </si>
  <si>
    <t>018/2025</t>
  </si>
  <si>
    <t>Locação de equipamentos hospitalares</t>
  </si>
  <si>
    <t>15/07/2025 a 15/07/2026</t>
  </si>
  <si>
    <t>018 - TA1</t>
  </si>
  <si>
    <t>018 - TA2</t>
  </si>
  <si>
    <t>01/12/2025 a 15/07/2026</t>
  </si>
  <si>
    <t>53.</t>
  </si>
  <si>
    <t>019/2025</t>
  </si>
  <si>
    <t>DINAMICA COMERCIO E ASSISTENCIA HOSPITALAR LTDA</t>
  </si>
  <si>
    <t>05.193.170/0001-53</t>
  </si>
  <si>
    <t>Ildeu Robson da Silva</t>
  </si>
  <si>
    <t>557.108.671-87</t>
  </si>
  <si>
    <t>É objeto do presente contrato a prestação de serviços especializados em manutenção preventiva e corretiva de equipamentos da lavanderia, para atender as necessidades e dar suporte às atividades de gestão desenvolvidas pelo CONTRATANTE junto Hospital Estadual de Luziânia/GO</t>
  </si>
  <si>
    <t>18/02/2025 a 18/02/2026</t>
  </si>
  <si>
    <t>54.</t>
  </si>
  <si>
    <t>020/2025</t>
  </si>
  <si>
    <t>SER DESENVOLVIMENTO HUMANO E EMPRESARIAL LTDA</t>
  </si>
  <si>
    <t>16.950.128/0001-56</t>
  </si>
  <si>
    <t>Cintia Parisotto</t>
  </si>
  <si>
    <t>008.738.879-05</t>
  </si>
  <si>
    <t>prestação de serviços especializados em serviços especializados elaboração de plano de cargos, carreira e salários (PCCS), com pesquisa de mercado</t>
  </si>
  <si>
    <t>05/09/2025 a 05/06/2026</t>
  </si>
  <si>
    <t>55.</t>
  </si>
  <si>
    <t>022/2025</t>
  </si>
  <si>
    <t>ELF SERVIÇOS DE COMISSIONAMENTO LTDA</t>
  </si>
  <si>
    <t>10.467.032/0001-55</t>
  </si>
  <si>
    <t>Felipe Mende Coelho</t>
  </si>
  <si>
    <t>012.256.356-59</t>
  </si>
  <si>
    <t>prestação de serviços de manutenção preventiva da subestação elétrica do Hospital Estadual de Luziânia, incluindo o transformador de 500 kVA, contemplando inspeções, ensaios, testes, análises, emissão de relatórios técnicos e ART</t>
  </si>
  <si>
    <t>06/10/2025 a 06/10/2026</t>
  </si>
  <si>
    <t>56.</t>
  </si>
  <si>
    <t>023/2025</t>
  </si>
  <si>
    <t>CORREIA E CHADUD LTDA</t>
  </si>
  <si>
    <t>25.331.738/0001-62</t>
  </si>
  <si>
    <t>Vernon Chaddud Teixeira Leite / Gilberto Correia da Silva</t>
  </si>
  <si>
    <t>954.639.091-72 / 566.501.831-72</t>
  </si>
  <si>
    <t>Locação de veículos</t>
  </si>
  <si>
    <t>15/09/2025 a 15/03/2026</t>
  </si>
  <si>
    <t>57.</t>
  </si>
  <si>
    <t>024/2025</t>
  </si>
  <si>
    <t>ANGIO MASTER COMERCIO DE ARTIGOS MEDICOS LTDA</t>
  </si>
  <si>
    <t>41.350.103/0001-69</t>
  </si>
  <si>
    <t>Raimundo Rodrigues Moreira Neto</t>
  </si>
  <si>
    <t>694.560.11-00</t>
  </si>
  <si>
    <t>Prestação de serviços de locação de equipamentos hospitalares (bomba de infusão), com acessórios, insumos e manutenção, incluindo o fornecimento de equipos compatíveis, com ênfase hospitalar para fins de dar suporte às atividades de gestão desenvolvidas pelo CONTRATANTE junto Hospital Estadual de Luziânia/GO</t>
  </si>
  <si>
    <t>58.</t>
  </si>
  <si>
    <t>025/2025</t>
  </si>
  <si>
    <t>PRESTEC HOSPITALAR LTDA</t>
  </si>
  <si>
    <t>21.545.317/0001-83</t>
  </si>
  <si>
    <t xml:space="preserve">Wander Gonçalves Nunes Ferreira </t>
  </si>
  <si>
    <t>704.869.991-49</t>
  </si>
  <si>
    <t>prestação de serviços de metrologia para realização de procedimentos de calibração, testes de segurança elétrica (TSE) e qualificações dos equipamentos presentes no quadro tecnológico da unidade</t>
  </si>
  <si>
    <t>28/10/2025 a 13/06/2026</t>
  </si>
  <si>
    <t>59.</t>
  </si>
  <si>
    <t>026/2025</t>
  </si>
  <si>
    <t>prestação de serviços de fornecimento de material médico hospitalar (OPME – ORTOPEDIA)</t>
  </si>
  <si>
    <t>1/09/2025 a 12/06/2026</t>
  </si>
  <si>
    <t>026 - TA1</t>
  </si>
  <si>
    <t>026 - TA2</t>
  </si>
  <si>
    <t>60.</t>
  </si>
  <si>
    <t>28/2025</t>
  </si>
  <si>
    <t>CLINICA RENAL DE LUZIÂNIA LTDA</t>
  </si>
  <si>
    <t>04.394.492/0001-06</t>
  </si>
  <si>
    <t>Marcelo Antônio Martins Almeida</t>
  </si>
  <si>
    <t>179.059.901-68</t>
  </si>
  <si>
    <t>Contrato tem por prestação de serviços médicos especializados em Nefrologia e Hemodialise</t>
  </si>
  <si>
    <t>01/12/2026 a 01/06/2026</t>
  </si>
  <si>
    <t>61.</t>
  </si>
  <si>
    <t>031/2025</t>
  </si>
  <si>
    <t>Contrato tem por objeto a locação de equipamentos hospitalares, consistentes em 02 (dois) equipamento de hemodiálise e 01 (uma) unidade de sistema de osmose reversa, de forma contínua</t>
  </si>
  <si>
    <t>031 - TA1</t>
  </si>
  <si>
    <t>01/03/2026 a 12/06/2026</t>
  </si>
  <si>
    <t>62.</t>
  </si>
  <si>
    <t>032/2025</t>
  </si>
  <si>
    <t>COMERCIAL AGRÍCOLA SOUZA CRUZ LTDA</t>
  </si>
  <si>
    <t>12.009.151/0001-90</t>
  </si>
  <si>
    <t>ÉRICA DE SOUZA CRUZ</t>
  </si>
  <si>
    <t>021.289.515 00</t>
  </si>
  <si>
    <t>fornecimento contínuo e regular de gêneros alimentícios hortifrutigranjeiros, compreendendo, entre outros, frutas, verduras, legumes, raízes e ovos, todos frescos e próprios para o consumo de forma contínua e em caráter autônomo e não exclusivo</t>
  </si>
  <si>
    <t>10/12/2026 a 12/06/2026</t>
  </si>
  <si>
    <t>001/2026</t>
  </si>
  <si>
    <t>Serviços especializados Auditoria Independente para o exercício financeiro e contábil do exercício de 2025</t>
  </si>
  <si>
    <t>02/01/2026 a 02/02/2026</t>
  </si>
  <si>
    <t>Versão</t>
  </si>
  <si>
    <t>Data: 01/04/2026</t>
  </si>
  <si>
    <t>Publicação</t>
  </si>
  <si>
    <t>GUILHERME ABRAAO SIMAO DE ALMEIDA</t>
  </si>
  <si>
    <t>Diretor Presidente</t>
  </si>
  <si>
    <t>INSTITUTO PATRIS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</si>
</sst>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m/yyyy"/>
    <numFmt numFmtId="165" formatCode="&quot; R$ &quot;#,##0.00&quot; &quot;;&quot;-R$ &quot;#,##0.00&quot; &quot;;&quot; R$ -&quot;#&quot; &quot;;@&quot; &quot;"/>
  </numFmts>
  <fonts count="5" x14ac:knownFonts="1">
    <font>
      <sz val="11"/>
      <color theme="1"/>
      <name val="Calibri"/>
      <family val="2"/>
      <scheme val="minor"/>
    </font>
    <font>
      <sz val="11"/>
      <color theme="1"/>
      <name val="Calibri"/>
      <family val="2"/>
      <scheme val="minor"/>
    </font>
    <font>
      <sz val="14"/>
      <color rgb="FF000000"/>
      <name val="Calibri Light"/>
      <scheme val="major"/>
    </font>
    <font>
      <b/>
      <sz val="14"/>
      <color rgb="FF000000"/>
      <name val="Calibri Light"/>
      <scheme val="major"/>
    </font>
    <font>
      <sz val="11"/>
      <color rgb="FF00000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165" fontId="4" fillId="0" borderId="0" applyFont="0" applyBorder="0" applyProtection="0"/>
  </cellStyleXfs>
  <cellXfs count="22">
    <xf numFmtId="0" fontId="0" fillId="0" borderId="0" xfId="0"/>
    <xf numFmtId="0" fontId="2" fillId="0" borderId="0" xfId="0" applyFont="1" applyAlignment="1">
      <alignment vertical="center" wrapText="1"/>
    </xf>
    <xf numFmtId="0" fontId="2" fillId="0" borderId="0" xfId="0" applyFont="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165" fontId="2" fillId="0" borderId="1" xfId="2"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164" fontId="2" fillId="0" borderId="0" xfId="0" applyNumberFormat="1" applyFont="1" applyAlignment="1">
      <alignment horizontal="center" vertical="center" wrapText="1"/>
    </xf>
    <xf numFmtId="165" fontId="2" fillId="0" borderId="0" xfId="2" applyFont="1" applyBorder="1" applyAlignment="1">
      <alignment horizontal="center" vertical="center" wrapText="1"/>
    </xf>
    <xf numFmtId="49" fontId="2" fillId="0" borderId="0" xfId="0" applyNumberFormat="1" applyFont="1" applyAlignment="1">
      <alignment horizontal="center" vertical="center" wrapText="1"/>
    </xf>
    <xf numFmtId="0" fontId="3" fillId="0" borderId="0" xfId="0" applyFont="1" applyAlignment="1">
      <alignment vertical="center" wrapText="1"/>
    </xf>
    <xf numFmtId="49" fontId="3" fillId="0" borderId="0" xfId="1" applyNumberFormat="1" applyFont="1" applyFill="1" applyAlignment="1">
      <alignment horizontal="center" vertical="center" wrapText="1"/>
    </xf>
    <xf numFmtId="164" fontId="3" fillId="0" borderId="0" xfId="0" applyNumberFormat="1" applyFont="1" applyAlignment="1">
      <alignment horizontal="center" vertical="center" wrapText="1"/>
    </xf>
    <xf numFmtId="0" fontId="3" fillId="0" borderId="0" xfId="0" applyFont="1" applyAlignment="1">
      <alignment horizontal="center" vertical="center" wrapText="1"/>
    </xf>
  </cellXfs>
  <cellStyles count="3">
    <cellStyle name="Excel Built-in Currency" xfId="2" xr:uid="{D36FDC55-7BB3-4894-B0D7-C9DB7275D2AD}"/>
    <cellStyle name="Normal" xfId="0" builtinId="0"/>
    <cellStyle name="Vírgula" xfId="1" builtinId="3"/>
  </cellStyles>
  <dxfs count="11">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4"/>
        <color rgb="FF000000"/>
        <name val="Calibri Light"/>
        <scheme val="major"/>
      </font>
      <numFmt numFmtId="165" formatCode="&quot; R$ &quot;#,##0.00&quot; &quot;;&quot;-R$ &quot;#,##0.00&quot; &quot;;&quot; R$ -&quot;#&quot; &quot;;@&quot; &quo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4"/>
        <color rgb="FF000000"/>
        <name val="Aptos Display"/>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739581</xdr:colOff>
      <xdr:row>0</xdr:row>
      <xdr:rowOff>116550</xdr:rowOff>
    </xdr:from>
    <xdr:ext cx="5153858" cy="1550842"/>
    <xdr:pic>
      <xdr:nvPicPr>
        <xdr:cNvPr id="2" name="Imagem 2" descr="Texto&#10;&#10;Descrição gerada automaticamente com confiança média">
          <a:extLst>
            <a:ext uri="{FF2B5EF4-FFF2-40B4-BE49-F238E27FC236}">
              <a16:creationId xmlns:a16="http://schemas.microsoft.com/office/drawing/2014/main" id="{5635F166-D506-480A-9F98-79B4BABF3C67}"/>
            </a:ext>
          </a:extLst>
        </xdr:cNvPr>
        <xdr:cNvPicPr>
          <a:picLocks noChangeAspect="1"/>
        </xdr:cNvPicPr>
      </xdr:nvPicPr>
      <xdr:blipFill>
        <a:blip xmlns:r="http://schemas.openxmlformats.org/officeDocument/2006/relationships" r:embed="rId1"/>
        <a:stretch>
          <a:fillRect/>
        </a:stretch>
      </xdr:blipFill>
      <xdr:spPr>
        <a:xfrm>
          <a:off x="9188256" y="116550"/>
          <a:ext cx="5153858" cy="1550842"/>
        </a:xfrm>
        <a:prstGeom prst="rect">
          <a:avLst/>
        </a:prstGeom>
        <a:noFill/>
        <a:ln cap="flat">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36BA95B-FEE4-4629-A222-4F88392EDD65}" name="__Anonymous_Sheet_DB__03433456" displayName="__Anonymous_Sheet_DB__03433456" ref="D4:L120" totalsRowShown="0" headerRowDxfId="10" dataDxfId="9">
  <autoFilter ref="D4:L120" xr:uid="{C36BA95B-FEE4-4629-A222-4F88392EDD65}"/>
  <tableColumns count="9">
    <tableColumn id="1" xr3:uid="{B9687DE4-21AD-4264-9169-F7F75AC105CA}" name="NOME DO CONTRATO" dataDxfId="8"/>
    <tableColumn id="2" xr3:uid="{2F595ECB-FD46-4F8D-B5CF-165D4221F129}" name="CNPJ/CPF" dataDxfId="7"/>
    <tableColumn id="8" xr3:uid="{7DC2BFB7-67A3-43EE-90C1-E47BA4476155}" name="SÓCIOS" dataDxfId="6"/>
    <tableColumn id="7" xr3:uid="{28E31729-19CC-4E23-A34C-C056B338744C}" name="CPF" dataDxfId="5"/>
    <tableColumn id="3" xr3:uid="{F8CC0C6A-32F0-40C7-BD95-0A8737678D1A}" name="OBJETO" dataDxfId="4"/>
    <tableColumn id="4" xr3:uid="{4A05334E-FC43-495B-8CC2-8865A09E08B4}" name="VIGÊNCIA" dataDxfId="3"/>
    <tableColumn id="5" xr3:uid="{1F9D60C8-20ED-4A15-9EA3-B4380274893D}" name="VALOR MENSAL" dataDxfId="2"/>
    <tableColumn id="10" xr3:uid="{78734B48-2C29-47D6-987E-29B30C0241ED}" name="VALOR ANUAL" dataDxfId="1" dataCellStyle="Excel Built-in Currency">
      <calculatedColumnFormula>__Anonymous_Sheet_DB__03433456[[#This Row],[VALOR MENSAL]]*12</calculatedColumnFormula>
    </tableColumn>
    <tableColumn id="6" xr3:uid="{DD9BB538-B618-44C1-A555-3A7B1BCB454C}" name="DATA DE ASSINATURA" dataDxfId="0"/>
  </tableColumns>
  <tableStyleInfo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EED1A-DF83-4E04-BC54-6940245A8B6E}">
  <dimension ref="B1:BM613"/>
  <sheetViews>
    <sheetView tabSelected="1" topLeftCell="A110" zoomScale="60" zoomScaleNormal="60" workbookViewId="0">
      <selection activeCell="C2" sqref="C2:L2"/>
    </sheetView>
  </sheetViews>
  <sheetFormatPr defaultColWidth="9.140625" defaultRowHeight="18.75" x14ac:dyDescent="0.25"/>
  <cols>
    <col min="1" max="2" width="9.140625" style="1"/>
    <col min="3" max="3" width="16.42578125" style="17" customWidth="1"/>
    <col min="4" max="4" width="36.140625" style="1" customWidth="1"/>
    <col min="5" max="5" width="23.42578125" style="7" customWidth="1"/>
    <col min="6" max="6" width="32.42578125" style="7" customWidth="1"/>
    <col min="7" max="7" width="24.28515625" style="7" customWidth="1"/>
    <col min="8" max="8" width="105.42578125" style="7" customWidth="1"/>
    <col min="9" max="9" width="19.140625" style="7" customWidth="1"/>
    <col min="10" max="10" width="25.42578125" style="1" bestFit="1" customWidth="1"/>
    <col min="11" max="11" width="21.42578125" style="1" bestFit="1" customWidth="1"/>
    <col min="12" max="12" width="20" style="7" customWidth="1"/>
    <col min="13" max="13" width="12.7109375" style="1" customWidth="1"/>
    <col min="14" max="14" width="24.42578125" style="1" bestFit="1" customWidth="1"/>
    <col min="15" max="15" width="13.28515625" style="1" customWidth="1"/>
    <col min="16" max="16" width="22.28515625" style="1" customWidth="1"/>
    <col min="17" max="17" width="20.7109375" style="1" bestFit="1" customWidth="1"/>
    <col min="18" max="1031" width="14.42578125" style="1" customWidth="1"/>
    <col min="1032" max="1032" width="8.85546875" style="1" customWidth="1"/>
    <col min="1033" max="16384" width="9.140625" style="1"/>
  </cols>
  <sheetData>
    <row r="1" spans="2:65" ht="143.1" customHeight="1" x14ac:dyDescent="0.25">
      <c r="C1" s="2"/>
      <c r="D1" s="2"/>
      <c r="E1" s="2"/>
      <c r="F1" s="2"/>
      <c r="G1" s="2"/>
      <c r="H1" s="2"/>
      <c r="I1" s="2"/>
      <c r="J1" s="2"/>
      <c r="K1" s="2"/>
      <c r="L1" s="2"/>
    </row>
    <row r="2" spans="2:65" x14ac:dyDescent="0.25">
      <c r="B2" s="3"/>
      <c r="C2" s="4" t="s">
        <v>0</v>
      </c>
      <c r="D2" s="4"/>
      <c r="E2" s="4"/>
      <c r="F2" s="4"/>
      <c r="G2" s="4"/>
      <c r="H2" s="4"/>
      <c r="I2" s="4"/>
      <c r="J2" s="4"/>
      <c r="K2" s="4"/>
      <c r="L2" s="4"/>
      <c r="M2" s="2"/>
      <c r="N2" s="2"/>
    </row>
    <row r="3" spans="2:65" x14ac:dyDescent="0.25">
      <c r="B3" s="3"/>
      <c r="C3" s="4" t="s">
        <v>1</v>
      </c>
      <c r="D3" s="4"/>
      <c r="E3" s="4"/>
      <c r="F3" s="4"/>
      <c r="G3" s="4"/>
      <c r="H3" s="4"/>
      <c r="I3" s="4"/>
      <c r="J3" s="4"/>
      <c r="K3" s="4"/>
      <c r="L3" s="4"/>
      <c r="M3" s="2"/>
      <c r="N3" s="2"/>
    </row>
    <row r="4" spans="2:65" ht="37.5" x14ac:dyDescent="0.25">
      <c r="B4" s="5" t="s">
        <v>2</v>
      </c>
      <c r="C4" s="5" t="s">
        <v>3</v>
      </c>
      <c r="D4" s="6" t="s">
        <v>4</v>
      </c>
      <c r="E4" s="6" t="s">
        <v>5</v>
      </c>
      <c r="F4" s="6" t="s">
        <v>6</v>
      </c>
      <c r="G4" s="6" t="s">
        <v>7</v>
      </c>
      <c r="H4" s="6" t="s">
        <v>8</v>
      </c>
      <c r="I4" s="6" t="s">
        <v>9</v>
      </c>
      <c r="J4" s="6" t="s">
        <v>10</v>
      </c>
      <c r="K4" s="6" t="s">
        <v>11</v>
      </c>
      <c r="L4" s="6" t="s">
        <v>12</v>
      </c>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row>
    <row r="5" spans="2:65" s="7" customFormat="1" ht="37.5" x14ac:dyDescent="0.25">
      <c r="B5" s="8" t="s">
        <v>13</v>
      </c>
      <c r="C5" s="9" t="s">
        <v>14</v>
      </c>
      <c r="D5" s="10" t="s">
        <v>15</v>
      </c>
      <c r="E5" s="10" t="s">
        <v>16</v>
      </c>
      <c r="F5" s="10" t="s">
        <v>17</v>
      </c>
      <c r="G5" s="10" t="s">
        <v>18</v>
      </c>
      <c r="H5" s="10" t="s">
        <v>19</v>
      </c>
      <c r="I5" s="11" t="s">
        <v>20</v>
      </c>
      <c r="J5" s="12">
        <v>5615.38</v>
      </c>
      <c r="K5" s="12">
        <f>__Anonymous_Sheet_DB__03433456[[#This Row],[VALOR MENSAL]]*12</f>
        <v>67384.56</v>
      </c>
      <c r="L5" s="11">
        <v>44725</v>
      </c>
    </row>
    <row r="6" spans="2:65" s="7" customFormat="1" ht="37.5" x14ac:dyDescent="0.25">
      <c r="B6" s="13"/>
      <c r="C6" s="10" t="s">
        <v>21</v>
      </c>
      <c r="D6" s="10" t="s">
        <v>15</v>
      </c>
      <c r="E6" s="10" t="s">
        <v>16</v>
      </c>
      <c r="F6" s="10" t="s">
        <v>17</v>
      </c>
      <c r="G6" s="10" t="s">
        <v>18</v>
      </c>
      <c r="H6" s="10" t="s">
        <v>19</v>
      </c>
      <c r="I6" s="11" t="s">
        <v>22</v>
      </c>
      <c r="J6" s="12">
        <v>5615.38</v>
      </c>
      <c r="K6" s="12">
        <f>__Anonymous_Sheet_DB__03433456[[#This Row],[VALOR MENSAL]]*12</f>
        <v>67384.56</v>
      </c>
      <c r="L6" s="11">
        <v>44816</v>
      </c>
    </row>
    <row r="7" spans="2:65" s="7" customFormat="1" ht="37.5" x14ac:dyDescent="0.25">
      <c r="B7" s="13"/>
      <c r="C7" s="10" t="s">
        <v>23</v>
      </c>
      <c r="D7" s="10" t="s">
        <v>15</v>
      </c>
      <c r="E7" s="10" t="s">
        <v>16</v>
      </c>
      <c r="F7" s="10" t="s">
        <v>17</v>
      </c>
      <c r="G7" s="10" t="s">
        <v>18</v>
      </c>
      <c r="H7" s="10" t="s">
        <v>19</v>
      </c>
      <c r="I7" s="11" t="s">
        <v>24</v>
      </c>
      <c r="J7" s="12">
        <v>6045</v>
      </c>
      <c r="K7" s="12">
        <f>__Anonymous_Sheet_DB__03433456[[#This Row],[VALOR MENSAL]]*12</f>
        <v>72540</v>
      </c>
      <c r="L7" s="11">
        <v>45614</v>
      </c>
    </row>
    <row r="8" spans="2:65" s="7" customFormat="1" ht="37.5" x14ac:dyDescent="0.25">
      <c r="B8" s="14"/>
      <c r="C8" s="10" t="s">
        <v>25</v>
      </c>
      <c r="D8" s="10" t="s">
        <v>15</v>
      </c>
      <c r="E8" s="10" t="s">
        <v>16</v>
      </c>
      <c r="F8" s="10" t="s">
        <v>17</v>
      </c>
      <c r="G8" s="10" t="s">
        <v>18</v>
      </c>
      <c r="H8" s="10" t="s">
        <v>19</v>
      </c>
      <c r="I8" s="11" t="s">
        <v>26</v>
      </c>
      <c r="J8" s="12">
        <v>6045</v>
      </c>
      <c r="K8" s="12">
        <f>__Anonymous_Sheet_DB__03433456[[#This Row],[VALOR MENSAL]]*12</f>
        <v>72540</v>
      </c>
      <c r="L8" s="11">
        <v>45821</v>
      </c>
    </row>
    <row r="9" spans="2:65" s="7" customFormat="1" ht="37.5" x14ac:dyDescent="0.25">
      <c r="B9" s="8" t="s">
        <v>27</v>
      </c>
      <c r="C9" s="9" t="s">
        <v>28</v>
      </c>
      <c r="D9" s="10" t="s">
        <v>29</v>
      </c>
      <c r="E9" s="10" t="s">
        <v>30</v>
      </c>
      <c r="F9" s="10" t="s">
        <v>31</v>
      </c>
      <c r="G9" s="10" t="s">
        <v>32</v>
      </c>
      <c r="H9" s="10" t="s">
        <v>33</v>
      </c>
      <c r="I9" s="11" t="s">
        <v>34</v>
      </c>
      <c r="J9" s="12">
        <v>29362.05</v>
      </c>
      <c r="K9" s="12">
        <f>__Anonymous_Sheet_DB__03433456[[#This Row],[VALOR MENSAL]]*12</f>
        <v>352344.6</v>
      </c>
      <c r="L9" s="11">
        <v>44713</v>
      </c>
    </row>
    <row r="10" spans="2:65" s="7" customFormat="1" ht="37.5" x14ac:dyDescent="0.25">
      <c r="B10" s="13"/>
      <c r="C10" s="10" t="s">
        <v>35</v>
      </c>
      <c r="D10" s="10" t="s">
        <v>29</v>
      </c>
      <c r="E10" s="10" t="s">
        <v>30</v>
      </c>
      <c r="F10" s="10" t="s">
        <v>31</v>
      </c>
      <c r="G10" s="10" t="s">
        <v>32</v>
      </c>
      <c r="H10" s="10" t="s">
        <v>33</v>
      </c>
      <c r="I10" s="11" t="s">
        <v>36</v>
      </c>
      <c r="J10" s="12">
        <v>30590.76</v>
      </c>
      <c r="K10" s="12">
        <f>__Anonymous_Sheet_DB__03433456[[#This Row],[VALOR MENSAL]]*12</f>
        <v>367089.12</v>
      </c>
      <c r="L10" s="11">
        <v>45091</v>
      </c>
    </row>
    <row r="11" spans="2:65" s="7" customFormat="1" ht="37.5" x14ac:dyDescent="0.25">
      <c r="B11" s="13"/>
      <c r="C11" s="10" t="s">
        <v>37</v>
      </c>
      <c r="D11" s="10" t="s">
        <v>29</v>
      </c>
      <c r="E11" s="10" t="s">
        <v>30</v>
      </c>
      <c r="F11" s="10" t="s">
        <v>31</v>
      </c>
      <c r="G11" s="10" t="s">
        <v>32</v>
      </c>
      <c r="H11" s="10" t="s">
        <v>33</v>
      </c>
      <c r="I11" s="11" t="s">
        <v>36</v>
      </c>
      <c r="J11" s="12">
        <f>J10+2000</f>
        <v>32590.76</v>
      </c>
      <c r="K11" s="12">
        <f>__Anonymous_Sheet_DB__03433456[[#This Row],[VALOR MENSAL]]*12</f>
        <v>391089.12</v>
      </c>
      <c r="L11" s="11">
        <v>45121</v>
      </c>
    </row>
    <row r="12" spans="2:65" s="7" customFormat="1" ht="37.5" x14ac:dyDescent="0.25">
      <c r="B12" s="13"/>
      <c r="C12" s="10" t="s">
        <v>38</v>
      </c>
      <c r="D12" s="10" t="s">
        <v>29</v>
      </c>
      <c r="E12" s="10" t="s">
        <v>30</v>
      </c>
      <c r="F12" s="10" t="s">
        <v>31</v>
      </c>
      <c r="G12" s="10" t="s">
        <v>32</v>
      </c>
      <c r="H12" s="10" t="s">
        <v>33</v>
      </c>
      <c r="I12" s="11" t="s">
        <v>39</v>
      </c>
      <c r="J12" s="12">
        <v>12800</v>
      </c>
      <c r="K12" s="12">
        <v>76800</v>
      </c>
      <c r="L12" s="11">
        <v>45141</v>
      </c>
    </row>
    <row r="13" spans="2:65" s="7" customFormat="1" ht="37.5" x14ac:dyDescent="0.25">
      <c r="B13" s="13"/>
      <c r="C13" s="10" t="s">
        <v>40</v>
      </c>
      <c r="D13" s="10" t="s">
        <v>29</v>
      </c>
      <c r="E13" s="10" t="s">
        <v>30</v>
      </c>
      <c r="F13" s="10" t="s">
        <v>31</v>
      </c>
      <c r="G13" s="10" t="s">
        <v>32</v>
      </c>
      <c r="H13" s="10" t="s">
        <v>33</v>
      </c>
      <c r="I13" s="11" t="s">
        <v>36</v>
      </c>
      <c r="J13" s="12">
        <f>J10</f>
        <v>30590.76</v>
      </c>
      <c r="K13" s="12">
        <f>__Anonymous_Sheet_DB__03433456[[#This Row],[VALOR MENSAL]]*12</f>
        <v>367089.12</v>
      </c>
      <c r="L13" s="11">
        <v>45246</v>
      </c>
    </row>
    <row r="14" spans="2:65" s="7" customFormat="1" ht="37.5" x14ac:dyDescent="0.25">
      <c r="B14" s="13"/>
      <c r="C14" s="10" t="s">
        <v>41</v>
      </c>
      <c r="D14" s="10" t="s">
        <v>29</v>
      </c>
      <c r="E14" s="10" t="s">
        <v>30</v>
      </c>
      <c r="F14" s="10" t="s">
        <v>31</v>
      </c>
      <c r="G14" s="10" t="s">
        <v>32</v>
      </c>
      <c r="H14" s="10" t="s">
        <v>33</v>
      </c>
      <c r="I14" s="11" t="s">
        <v>42</v>
      </c>
      <c r="J14" s="12">
        <v>34389.879999999997</v>
      </c>
      <c r="K14" s="12">
        <f>__Anonymous_Sheet_DB__03433456[[#This Row],[VALOR MENSAL]]*12</f>
        <v>412678.55999999994</v>
      </c>
      <c r="L14" s="11">
        <v>45456</v>
      </c>
    </row>
    <row r="15" spans="2:65" s="7" customFormat="1" ht="37.5" x14ac:dyDescent="0.25">
      <c r="B15" s="13"/>
      <c r="C15" s="10" t="s">
        <v>43</v>
      </c>
      <c r="D15" s="10" t="s">
        <v>29</v>
      </c>
      <c r="E15" s="10" t="s">
        <v>30</v>
      </c>
      <c r="F15" s="10" t="s">
        <v>31</v>
      </c>
      <c r="G15" s="10" t="s">
        <v>32</v>
      </c>
      <c r="H15" s="10" t="s">
        <v>33</v>
      </c>
      <c r="I15" s="11" t="s">
        <v>42</v>
      </c>
      <c r="J15" s="12">
        <v>42238.3</v>
      </c>
      <c r="K15" s="12">
        <f>__Anonymous_Sheet_DB__03433456[[#This Row],[VALOR MENSAL]]*12</f>
        <v>506859.60000000003</v>
      </c>
      <c r="L15" s="11">
        <v>45645</v>
      </c>
    </row>
    <row r="16" spans="2:65" s="7" customFormat="1" ht="37.5" x14ac:dyDescent="0.25">
      <c r="B16" s="13"/>
      <c r="C16" s="10" t="s">
        <v>44</v>
      </c>
      <c r="D16" s="10" t="s">
        <v>29</v>
      </c>
      <c r="E16" s="10" t="s">
        <v>30</v>
      </c>
      <c r="F16" s="10" t="s">
        <v>31</v>
      </c>
      <c r="G16" s="10" t="s">
        <v>32</v>
      </c>
      <c r="H16" s="10" t="s">
        <v>33</v>
      </c>
      <c r="I16" s="11" t="s">
        <v>42</v>
      </c>
      <c r="J16" s="12">
        <v>43838.3</v>
      </c>
      <c r="K16" s="12">
        <f>__Anonymous_Sheet_DB__03433456[[#This Row],[VALOR MENSAL]]*12</f>
        <v>526059.60000000009</v>
      </c>
      <c r="L16" s="11">
        <v>45737</v>
      </c>
    </row>
    <row r="17" spans="2:12" s="7" customFormat="1" ht="37.5" x14ac:dyDescent="0.25">
      <c r="B17" s="14"/>
      <c r="C17" s="10" t="s">
        <v>45</v>
      </c>
      <c r="D17" s="10" t="s">
        <v>29</v>
      </c>
      <c r="E17" s="10" t="s">
        <v>30</v>
      </c>
      <c r="F17" s="10" t="s">
        <v>31</v>
      </c>
      <c r="G17" s="10" t="s">
        <v>32</v>
      </c>
      <c r="H17" s="10" t="s">
        <v>33</v>
      </c>
      <c r="I17" s="11" t="s">
        <v>46</v>
      </c>
      <c r="J17" s="12">
        <v>43838.3</v>
      </c>
      <c r="K17" s="12">
        <f>__Anonymous_Sheet_DB__03433456[[#This Row],[VALOR MENSAL]]*12</f>
        <v>526059.60000000009</v>
      </c>
      <c r="L17" s="11">
        <v>45821</v>
      </c>
    </row>
    <row r="18" spans="2:12" s="7" customFormat="1" ht="56.25" x14ac:dyDescent="0.25">
      <c r="B18" s="8" t="s">
        <v>47</v>
      </c>
      <c r="C18" s="9" t="s">
        <v>48</v>
      </c>
      <c r="D18" s="10" t="s">
        <v>49</v>
      </c>
      <c r="E18" s="10" t="s">
        <v>50</v>
      </c>
      <c r="F18" s="10" t="s">
        <v>51</v>
      </c>
      <c r="G18" s="10" t="s">
        <v>52</v>
      </c>
      <c r="H18" s="10" t="s">
        <v>53</v>
      </c>
      <c r="I18" s="11" t="s">
        <v>54</v>
      </c>
      <c r="J18" s="12">
        <v>1850</v>
      </c>
      <c r="K18" s="12">
        <f>__Anonymous_Sheet_DB__03433456[[#This Row],[VALOR MENSAL]]*12</f>
        <v>22200</v>
      </c>
      <c r="L18" s="11">
        <v>44725</v>
      </c>
    </row>
    <row r="19" spans="2:12" s="7" customFormat="1" ht="56.25" x14ac:dyDescent="0.25">
      <c r="B19" s="13"/>
      <c r="C19" s="10" t="s">
        <v>55</v>
      </c>
      <c r="D19" s="10" t="s">
        <v>49</v>
      </c>
      <c r="E19" s="10" t="s">
        <v>50</v>
      </c>
      <c r="F19" s="10" t="s">
        <v>51</v>
      </c>
      <c r="G19" s="10" t="s">
        <v>52</v>
      </c>
      <c r="H19" s="10" t="s">
        <v>53</v>
      </c>
      <c r="I19" s="11" t="s">
        <v>56</v>
      </c>
      <c r="J19" s="12">
        <v>1850</v>
      </c>
      <c r="K19" s="12">
        <f>__Anonymous_Sheet_DB__03433456[[#This Row],[VALOR MENSAL]]*12</f>
        <v>22200</v>
      </c>
      <c r="L19" s="11">
        <v>44816</v>
      </c>
    </row>
    <row r="20" spans="2:12" s="7" customFormat="1" ht="56.25" x14ac:dyDescent="0.25">
      <c r="B20" s="13"/>
      <c r="C20" s="10" t="s">
        <v>57</v>
      </c>
      <c r="D20" s="10" t="s">
        <v>49</v>
      </c>
      <c r="E20" s="10" t="s">
        <v>50</v>
      </c>
      <c r="F20" s="10" t="s">
        <v>51</v>
      </c>
      <c r="G20" s="10" t="s">
        <v>52</v>
      </c>
      <c r="H20" s="10" t="s">
        <v>53</v>
      </c>
      <c r="I20" s="11" t="s">
        <v>58</v>
      </c>
      <c r="J20" s="12">
        <v>1850</v>
      </c>
      <c r="K20" s="12">
        <f>__Anonymous_Sheet_DB__03433456[[#This Row],[VALOR MENSAL]]*12</f>
        <v>22200</v>
      </c>
      <c r="L20" s="11">
        <v>44907</v>
      </c>
    </row>
    <row r="21" spans="2:12" s="7" customFormat="1" ht="56.25" x14ac:dyDescent="0.25">
      <c r="B21" s="13"/>
      <c r="C21" s="10" t="s">
        <v>59</v>
      </c>
      <c r="D21" s="10" t="s">
        <v>49</v>
      </c>
      <c r="E21" s="10" t="s">
        <v>50</v>
      </c>
      <c r="F21" s="10" t="s">
        <v>51</v>
      </c>
      <c r="G21" s="10" t="s">
        <v>52</v>
      </c>
      <c r="H21" s="10" t="s">
        <v>53</v>
      </c>
      <c r="I21" s="11" t="s">
        <v>60</v>
      </c>
      <c r="J21" s="12">
        <v>1850</v>
      </c>
      <c r="K21" s="12">
        <f>__Anonymous_Sheet_DB__03433456[[#This Row],[VALOR MENSAL]]*12</f>
        <v>22200</v>
      </c>
      <c r="L21" s="11">
        <v>45272</v>
      </c>
    </row>
    <row r="22" spans="2:12" s="7" customFormat="1" ht="56.25" x14ac:dyDescent="0.25">
      <c r="B22" s="13"/>
      <c r="C22" s="10" t="s">
        <v>61</v>
      </c>
      <c r="D22" s="10" t="s">
        <v>49</v>
      </c>
      <c r="E22" s="10" t="s">
        <v>50</v>
      </c>
      <c r="F22" s="10" t="s">
        <v>51</v>
      </c>
      <c r="G22" s="10" t="s">
        <v>52</v>
      </c>
      <c r="H22" s="10" t="s">
        <v>53</v>
      </c>
      <c r="I22" s="11" t="s">
        <v>62</v>
      </c>
      <c r="J22" s="12">
        <v>1757.5</v>
      </c>
      <c r="K22" s="12">
        <f>__Anonymous_Sheet_DB__03433456[[#This Row],[VALOR MENSAL]]*12</f>
        <v>21090</v>
      </c>
      <c r="L22" s="11">
        <v>45625</v>
      </c>
    </row>
    <row r="23" spans="2:12" s="7" customFormat="1" ht="56.25" x14ac:dyDescent="0.25">
      <c r="B23" s="14"/>
      <c r="C23" s="10" t="s">
        <v>63</v>
      </c>
      <c r="D23" s="10" t="s">
        <v>49</v>
      </c>
      <c r="E23" s="10" t="s">
        <v>50</v>
      </c>
      <c r="F23" s="10" t="s">
        <v>51</v>
      </c>
      <c r="G23" s="10" t="s">
        <v>52</v>
      </c>
      <c r="H23" s="10" t="s">
        <v>53</v>
      </c>
      <c r="I23" s="11" t="s">
        <v>64</v>
      </c>
      <c r="J23" s="12">
        <v>1757.5</v>
      </c>
      <c r="K23" s="12">
        <f>__Anonymous_Sheet_DB__03433456[[#This Row],[VALOR MENSAL]]*7</f>
        <v>12302.5</v>
      </c>
      <c r="L23" s="11">
        <v>45992</v>
      </c>
    </row>
    <row r="24" spans="2:12" s="7" customFormat="1" ht="56.25" x14ac:dyDescent="0.25">
      <c r="B24" s="8" t="s">
        <v>65</v>
      </c>
      <c r="C24" s="9" t="s">
        <v>66</v>
      </c>
      <c r="D24" s="10" t="s">
        <v>67</v>
      </c>
      <c r="E24" s="10" t="s">
        <v>68</v>
      </c>
      <c r="F24" s="10" t="s">
        <v>69</v>
      </c>
      <c r="G24" s="10" t="s">
        <v>70</v>
      </c>
      <c r="H24" s="10" t="s">
        <v>71</v>
      </c>
      <c r="I24" s="11" t="s">
        <v>72</v>
      </c>
      <c r="J24" s="12">
        <v>24832.799999999999</v>
      </c>
      <c r="K24" s="12">
        <f>__Anonymous_Sheet_DB__03433456[[#This Row],[VALOR MENSAL]]*12</f>
        <v>297993.59999999998</v>
      </c>
      <c r="L24" s="11">
        <v>44844</v>
      </c>
    </row>
    <row r="25" spans="2:12" s="7" customFormat="1" ht="56.25" x14ac:dyDescent="0.25">
      <c r="B25" s="13"/>
      <c r="C25" s="9" t="s">
        <v>73</v>
      </c>
      <c r="D25" s="10" t="s">
        <v>67</v>
      </c>
      <c r="E25" s="10" t="s">
        <v>68</v>
      </c>
      <c r="F25" s="10" t="s">
        <v>69</v>
      </c>
      <c r="G25" s="10" t="s">
        <v>70</v>
      </c>
      <c r="H25" s="10" t="s">
        <v>71</v>
      </c>
      <c r="I25" s="11" t="s">
        <v>74</v>
      </c>
      <c r="J25" s="12">
        <v>23909.24</v>
      </c>
      <c r="K25" s="12">
        <f>__Anonymous_Sheet_DB__03433456[[#This Row],[VALOR MENSAL]]*12</f>
        <v>286910.88</v>
      </c>
      <c r="L25" s="11">
        <v>45152</v>
      </c>
    </row>
    <row r="26" spans="2:12" s="7" customFormat="1" ht="56.25" x14ac:dyDescent="0.25">
      <c r="B26" s="13"/>
      <c r="C26" s="9" t="s">
        <v>75</v>
      </c>
      <c r="D26" s="10" t="s">
        <v>67</v>
      </c>
      <c r="E26" s="10" t="s">
        <v>68</v>
      </c>
      <c r="F26" s="10" t="s">
        <v>69</v>
      </c>
      <c r="G26" s="10" t="s">
        <v>70</v>
      </c>
      <c r="H26" s="10" t="s">
        <v>71</v>
      </c>
      <c r="I26" s="11" t="s">
        <v>76</v>
      </c>
      <c r="J26" s="12">
        <v>23089</v>
      </c>
      <c r="K26" s="12">
        <f>__Anonymous_Sheet_DB__03433456[[#This Row],[VALOR MENSAL]]*12</f>
        <v>277068</v>
      </c>
      <c r="L26" s="11">
        <v>45200</v>
      </c>
    </row>
    <row r="27" spans="2:12" s="7" customFormat="1" ht="56.25" x14ac:dyDescent="0.25">
      <c r="B27" s="13"/>
      <c r="C27" s="9" t="s">
        <v>77</v>
      </c>
      <c r="D27" s="10" t="s">
        <v>67</v>
      </c>
      <c r="E27" s="10" t="s">
        <v>68</v>
      </c>
      <c r="F27" s="10" t="s">
        <v>69</v>
      </c>
      <c r="G27" s="10" t="s">
        <v>70</v>
      </c>
      <c r="H27" s="10" t="s">
        <v>71</v>
      </c>
      <c r="I27" s="11" t="s">
        <v>78</v>
      </c>
      <c r="J27" s="12">
        <v>23365.439999999999</v>
      </c>
      <c r="K27" s="12">
        <f>__Anonymous_Sheet_DB__03433456[[#This Row],[VALOR MENSAL]]*12</f>
        <v>280385.27999999997</v>
      </c>
      <c r="L27" s="11">
        <v>45344</v>
      </c>
    </row>
    <row r="28" spans="2:12" s="7" customFormat="1" ht="56.25" x14ac:dyDescent="0.25">
      <c r="B28" s="13"/>
      <c r="C28" s="9" t="s">
        <v>79</v>
      </c>
      <c r="D28" s="10" t="s">
        <v>67</v>
      </c>
      <c r="E28" s="10" t="s">
        <v>68</v>
      </c>
      <c r="F28" s="10" t="s">
        <v>69</v>
      </c>
      <c r="G28" s="10" t="s">
        <v>70</v>
      </c>
      <c r="H28" s="10" t="s">
        <v>71</v>
      </c>
      <c r="I28" s="11" t="s">
        <v>80</v>
      </c>
      <c r="J28" s="12">
        <v>23365.439999999999</v>
      </c>
      <c r="K28" s="12">
        <f>__Anonymous_Sheet_DB__03433456[[#This Row],[VALOR MENSAL]]*12</f>
        <v>280385.27999999997</v>
      </c>
      <c r="L28" s="11">
        <v>45566</v>
      </c>
    </row>
    <row r="29" spans="2:12" s="7" customFormat="1" ht="56.25" x14ac:dyDescent="0.25">
      <c r="B29" s="13"/>
      <c r="C29" s="9" t="s">
        <v>81</v>
      </c>
      <c r="D29" s="10" t="s">
        <v>82</v>
      </c>
      <c r="E29" s="10" t="s">
        <v>68</v>
      </c>
      <c r="F29" s="10" t="s">
        <v>69</v>
      </c>
      <c r="G29" s="10" t="s">
        <v>70</v>
      </c>
      <c r="H29" s="10" t="s">
        <v>71</v>
      </c>
      <c r="I29" s="11" t="s">
        <v>83</v>
      </c>
      <c r="J29" s="12">
        <v>26367.01</v>
      </c>
      <c r="K29" s="12">
        <f>__Anonymous_Sheet_DB__03433456[[#This Row],[VALOR MENSAL]]*12</f>
        <v>316404.12</v>
      </c>
      <c r="L29" s="11">
        <v>45838</v>
      </c>
    </row>
    <row r="30" spans="2:12" s="7" customFormat="1" ht="56.25" x14ac:dyDescent="0.25">
      <c r="B30" s="13"/>
      <c r="C30" s="9" t="s">
        <v>84</v>
      </c>
      <c r="D30" s="10" t="s">
        <v>82</v>
      </c>
      <c r="E30" s="10" t="s">
        <v>68</v>
      </c>
      <c r="F30" s="10" t="s">
        <v>69</v>
      </c>
      <c r="G30" s="10" t="s">
        <v>70</v>
      </c>
      <c r="H30" s="10" t="s">
        <v>71</v>
      </c>
      <c r="I30" s="11" t="s">
        <v>85</v>
      </c>
      <c r="J30" s="12">
        <v>26367.01</v>
      </c>
      <c r="K30" s="12">
        <f>__Anonymous_Sheet_DB__03433456[[#This Row],[VALOR MENSAL]]*8</f>
        <v>210936.08</v>
      </c>
      <c r="L30" s="11">
        <v>45974</v>
      </c>
    </row>
    <row r="31" spans="2:12" s="7" customFormat="1" ht="56.25" x14ac:dyDescent="0.25">
      <c r="B31" s="14"/>
      <c r="C31" s="9" t="s">
        <v>86</v>
      </c>
      <c r="D31" s="10" t="s">
        <v>82</v>
      </c>
      <c r="E31" s="10" t="s">
        <v>68</v>
      </c>
      <c r="F31" s="10" t="s">
        <v>69</v>
      </c>
      <c r="G31" s="10" t="s">
        <v>70</v>
      </c>
      <c r="H31" s="10" t="s">
        <v>71</v>
      </c>
      <c r="I31" s="11" t="s">
        <v>85</v>
      </c>
      <c r="J31" s="12">
        <v>26817.01</v>
      </c>
      <c r="K31" s="12">
        <f>__Anonymous_Sheet_DB__03433456[[#This Row],[VALOR MENSAL]]*12</f>
        <v>321804.12</v>
      </c>
      <c r="L31" s="11">
        <v>45960</v>
      </c>
    </row>
    <row r="32" spans="2:12" s="7" customFormat="1" ht="37.5" x14ac:dyDescent="0.25">
      <c r="B32" s="8" t="s">
        <v>87</v>
      </c>
      <c r="C32" s="9" t="s">
        <v>88</v>
      </c>
      <c r="D32" s="10" t="s">
        <v>89</v>
      </c>
      <c r="E32" s="10" t="s">
        <v>90</v>
      </c>
      <c r="F32" s="10" t="s">
        <v>91</v>
      </c>
      <c r="G32" s="10" t="s">
        <v>92</v>
      </c>
      <c r="H32" s="10" t="s">
        <v>93</v>
      </c>
      <c r="I32" s="11" t="s">
        <v>94</v>
      </c>
      <c r="J32" s="12">
        <v>3650</v>
      </c>
      <c r="K32" s="12">
        <f>__Anonymous_Sheet_DB__03433456[[#This Row],[VALOR MENSAL]]*12</f>
        <v>43800</v>
      </c>
      <c r="L32" s="11">
        <v>44846</v>
      </c>
    </row>
    <row r="33" spans="2:12" s="7" customFormat="1" ht="37.5" x14ac:dyDescent="0.25">
      <c r="B33" s="13"/>
      <c r="C33" s="9" t="s">
        <v>95</v>
      </c>
      <c r="D33" s="10" t="s">
        <v>89</v>
      </c>
      <c r="E33" s="10" t="s">
        <v>90</v>
      </c>
      <c r="F33" s="10" t="s">
        <v>91</v>
      </c>
      <c r="G33" s="10" t="s">
        <v>92</v>
      </c>
      <c r="H33" s="10" t="s">
        <v>93</v>
      </c>
      <c r="I33" s="11" t="s">
        <v>96</v>
      </c>
      <c r="J33" s="12">
        <v>3900</v>
      </c>
      <c r="K33" s="12">
        <f>__Anonymous_Sheet_DB__03433456[[#This Row],[VALOR MENSAL]]*12</f>
        <v>46800</v>
      </c>
      <c r="L33" s="11">
        <v>44951</v>
      </c>
    </row>
    <row r="34" spans="2:12" s="7" customFormat="1" ht="37.5" x14ac:dyDescent="0.25">
      <c r="B34" s="13"/>
      <c r="C34" s="9" t="s">
        <v>97</v>
      </c>
      <c r="D34" s="10" t="s">
        <v>89</v>
      </c>
      <c r="E34" s="10" t="s">
        <v>90</v>
      </c>
      <c r="F34" s="10" t="s">
        <v>91</v>
      </c>
      <c r="G34" s="10" t="s">
        <v>92</v>
      </c>
      <c r="H34" s="10" t="s">
        <v>93</v>
      </c>
      <c r="I34" s="11" t="s">
        <v>98</v>
      </c>
      <c r="J34" s="12">
        <v>4875</v>
      </c>
      <c r="K34" s="12">
        <f>__Anonymous_Sheet_DB__03433456[[#This Row],[VALOR MENSAL]]*12</f>
        <v>58500</v>
      </c>
      <c r="L34" s="11">
        <v>45021</v>
      </c>
    </row>
    <row r="35" spans="2:12" s="7" customFormat="1" ht="37.5" x14ac:dyDescent="0.25">
      <c r="B35" s="13"/>
      <c r="C35" s="9" t="s">
        <v>99</v>
      </c>
      <c r="D35" s="10" t="s">
        <v>89</v>
      </c>
      <c r="E35" s="10" t="s">
        <v>90</v>
      </c>
      <c r="F35" s="10" t="s">
        <v>91</v>
      </c>
      <c r="G35" s="10" t="s">
        <v>92</v>
      </c>
      <c r="H35" s="10" t="s">
        <v>93</v>
      </c>
      <c r="I35" s="11" t="s">
        <v>100</v>
      </c>
      <c r="J35" s="12">
        <v>4875</v>
      </c>
      <c r="K35" s="12">
        <f>__Anonymous_Sheet_DB__03433456[[#This Row],[VALOR MENSAL]]*12</f>
        <v>58500</v>
      </c>
      <c r="L35" s="11">
        <v>45211</v>
      </c>
    </row>
    <row r="36" spans="2:12" s="7" customFormat="1" ht="37.5" x14ac:dyDescent="0.25">
      <c r="B36" s="13"/>
      <c r="C36" s="9" t="s">
        <v>101</v>
      </c>
      <c r="D36" s="10" t="s">
        <v>89</v>
      </c>
      <c r="E36" s="10" t="s">
        <v>90</v>
      </c>
      <c r="F36" s="10" t="s">
        <v>91</v>
      </c>
      <c r="G36" s="10" t="s">
        <v>92</v>
      </c>
      <c r="H36" s="10" t="s">
        <v>93</v>
      </c>
      <c r="I36" s="11" t="s">
        <v>100</v>
      </c>
      <c r="J36" s="12">
        <v>5275</v>
      </c>
      <c r="K36" s="12">
        <f>__Anonymous_Sheet_DB__03433456[[#This Row],[VALOR MENSAL]]*12</f>
        <v>63300</v>
      </c>
      <c r="L36" s="11">
        <v>45512</v>
      </c>
    </row>
    <row r="37" spans="2:12" s="7" customFormat="1" ht="37.5" x14ac:dyDescent="0.25">
      <c r="B37" s="13"/>
      <c r="C37" s="9" t="s">
        <v>102</v>
      </c>
      <c r="D37" s="10" t="s">
        <v>89</v>
      </c>
      <c r="E37" s="10" t="s">
        <v>90</v>
      </c>
      <c r="F37" s="10" t="s">
        <v>91</v>
      </c>
      <c r="G37" s="10" t="s">
        <v>92</v>
      </c>
      <c r="H37" s="10" t="s">
        <v>93</v>
      </c>
      <c r="I37" s="11" t="s">
        <v>103</v>
      </c>
      <c r="J37" s="12">
        <v>5275</v>
      </c>
      <c r="K37" s="12">
        <f>__Anonymous_Sheet_DB__03433456[[#This Row],[VALOR MENSAL]]*12</f>
        <v>63300</v>
      </c>
      <c r="L37" s="11">
        <v>45577</v>
      </c>
    </row>
    <row r="38" spans="2:12" s="7" customFormat="1" ht="37.5" x14ac:dyDescent="0.25">
      <c r="B38" s="13"/>
      <c r="C38" s="9" t="s">
        <v>104</v>
      </c>
      <c r="D38" s="10" t="s">
        <v>89</v>
      </c>
      <c r="E38" s="10" t="s">
        <v>90</v>
      </c>
      <c r="F38" s="10" t="s">
        <v>91</v>
      </c>
      <c r="G38" s="10" t="s">
        <v>92</v>
      </c>
      <c r="H38" s="10" t="s">
        <v>93</v>
      </c>
      <c r="I38" s="11" t="s">
        <v>105</v>
      </c>
      <c r="J38" s="12">
        <v>5275</v>
      </c>
      <c r="K38" s="12">
        <f>__Anonymous_Sheet_DB__03433456[[#This Row],[VALOR MENSAL]]*8</f>
        <v>42200</v>
      </c>
      <c r="L38" s="11">
        <v>45971</v>
      </c>
    </row>
    <row r="39" spans="2:12" s="7" customFormat="1" ht="37.5" x14ac:dyDescent="0.25">
      <c r="B39" s="14"/>
      <c r="C39" s="9" t="s">
        <v>106</v>
      </c>
      <c r="D39" s="10" t="s">
        <v>89</v>
      </c>
      <c r="E39" s="10" t="s">
        <v>90</v>
      </c>
      <c r="F39" s="10" t="s">
        <v>91</v>
      </c>
      <c r="G39" s="10" t="s">
        <v>92</v>
      </c>
      <c r="H39" s="10" t="s">
        <v>93</v>
      </c>
      <c r="I39" s="11" t="s">
        <v>107</v>
      </c>
      <c r="J39" s="12">
        <v>6306.75</v>
      </c>
      <c r="K39" s="12">
        <f>__Anonymous_Sheet_DB__03433456[[#This Row],[VALOR MENSAL]]*6</f>
        <v>37840.5</v>
      </c>
      <c r="L39" s="11">
        <v>46008</v>
      </c>
    </row>
    <row r="40" spans="2:12" s="7" customFormat="1" ht="37.5" x14ac:dyDescent="0.25">
      <c r="B40" s="8" t="s">
        <v>108</v>
      </c>
      <c r="C40" s="9" t="s">
        <v>109</v>
      </c>
      <c r="D40" s="10" t="s">
        <v>110</v>
      </c>
      <c r="E40" s="10" t="s">
        <v>111</v>
      </c>
      <c r="F40" s="10" t="s">
        <v>112</v>
      </c>
      <c r="G40" s="10" t="s">
        <v>113</v>
      </c>
      <c r="H40" s="10" t="s">
        <v>114</v>
      </c>
      <c r="I40" s="11" t="s">
        <v>115</v>
      </c>
      <c r="J40" s="12">
        <v>15000</v>
      </c>
      <c r="K40" s="12">
        <f>__Anonymous_Sheet_DB__03433456[[#This Row],[VALOR MENSAL]]*12</f>
        <v>180000</v>
      </c>
      <c r="L40" s="11">
        <v>44875</v>
      </c>
    </row>
    <row r="41" spans="2:12" s="7" customFormat="1" ht="37.5" x14ac:dyDescent="0.25">
      <c r="B41" s="13"/>
      <c r="C41" s="9" t="s">
        <v>116</v>
      </c>
      <c r="D41" s="10" t="s">
        <v>110</v>
      </c>
      <c r="E41" s="10" t="s">
        <v>111</v>
      </c>
      <c r="F41" s="10" t="s">
        <v>112</v>
      </c>
      <c r="G41" s="10" t="s">
        <v>113</v>
      </c>
      <c r="H41" s="10" t="s">
        <v>114</v>
      </c>
      <c r="I41" s="11" t="s">
        <v>117</v>
      </c>
      <c r="J41" s="12">
        <v>13000</v>
      </c>
      <c r="K41" s="12">
        <f>__Anonymous_Sheet_DB__03433456[[#This Row],[VALOR MENSAL]]*12</f>
        <v>156000</v>
      </c>
      <c r="L41" s="11">
        <v>45137</v>
      </c>
    </row>
    <row r="42" spans="2:12" s="7" customFormat="1" ht="37.5" x14ac:dyDescent="0.25">
      <c r="B42" s="13"/>
      <c r="C42" s="9" t="s">
        <v>118</v>
      </c>
      <c r="D42" s="10" t="s">
        <v>110</v>
      </c>
      <c r="E42" s="10" t="s">
        <v>111</v>
      </c>
      <c r="F42" s="10" t="s">
        <v>112</v>
      </c>
      <c r="G42" s="10" t="s">
        <v>113</v>
      </c>
      <c r="H42" s="10" t="s">
        <v>114</v>
      </c>
      <c r="I42" s="11" t="s">
        <v>119</v>
      </c>
      <c r="J42" s="12">
        <v>13000</v>
      </c>
      <c r="K42" s="12">
        <f>__Anonymous_Sheet_DB__03433456[[#This Row],[VALOR MENSAL]]*12</f>
        <v>156000</v>
      </c>
      <c r="L42" s="11">
        <v>45261</v>
      </c>
    </row>
    <row r="43" spans="2:12" s="7" customFormat="1" ht="37.5" x14ac:dyDescent="0.25">
      <c r="B43" s="13"/>
      <c r="C43" s="9" t="s">
        <v>120</v>
      </c>
      <c r="D43" s="10" t="s">
        <v>110</v>
      </c>
      <c r="E43" s="10" t="s">
        <v>111</v>
      </c>
      <c r="F43" s="10" t="s">
        <v>112</v>
      </c>
      <c r="G43" s="10" t="s">
        <v>113</v>
      </c>
      <c r="H43" s="10" t="s">
        <v>114</v>
      </c>
      <c r="I43" s="11" t="s">
        <v>62</v>
      </c>
      <c r="J43" s="12">
        <v>11000</v>
      </c>
      <c r="K43" s="12">
        <f>__Anonymous_Sheet_DB__03433456[[#This Row],[VALOR MENSAL]]*12</f>
        <v>132000</v>
      </c>
      <c r="L43" s="11">
        <v>45621</v>
      </c>
    </row>
    <row r="44" spans="2:12" s="7" customFormat="1" ht="37.5" x14ac:dyDescent="0.25">
      <c r="B44" s="14"/>
      <c r="C44" s="9" t="s">
        <v>121</v>
      </c>
      <c r="D44" s="10" t="s">
        <v>110</v>
      </c>
      <c r="E44" s="10" t="s">
        <v>111</v>
      </c>
      <c r="F44" s="10" t="s">
        <v>112</v>
      </c>
      <c r="G44" s="10" t="s">
        <v>113</v>
      </c>
      <c r="H44" s="10" t="s">
        <v>114</v>
      </c>
      <c r="I44" s="11" t="s">
        <v>64</v>
      </c>
      <c r="J44" s="12">
        <v>11528.71</v>
      </c>
      <c r="K44" s="12">
        <f>__Anonymous_Sheet_DB__03433456[[#This Row],[VALOR MENSAL]]*7</f>
        <v>80700.97</v>
      </c>
      <c r="L44" s="11">
        <v>45992</v>
      </c>
    </row>
    <row r="45" spans="2:12" s="7" customFormat="1" ht="37.5" x14ac:dyDescent="0.25">
      <c r="B45" s="8" t="s">
        <v>122</v>
      </c>
      <c r="C45" s="9" t="s">
        <v>123</v>
      </c>
      <c r="D45" s="9" t="s">
        <v>124</v>
      </c>
      <c r="E45" s="10" t="s">
        <v>125</v>
      </c>
      <c r="F45" s="10" t="s">
        <v>126</v>
      </c>
      <c r="G45" s="10" t="s">
        <v>127</v>
      </c>
      <c r="H45" s="10" t="s">
        <v>128</v>
      </c>
      <c r="I45" s="11" t="s">
        <v>129</v>
      </c>
      <c r="J45" s="12">
        <v>344.26</v>
      </c>
      <c r="K45" s="12">
        <f>__Anonymous_Sheet_DB__03433456[[#This Row],[VALOR MENSAL]]*12</f>
        <v>4131.12</v>
      </c>
      <c r="L45" s="11">
        <v>44887</v>
      </c>
    </row>
    <row r="46" spans="2:12" s="7" customFormat="1" ht="37.5" x14ac:dyDescent="0.25">
      <c r="B46" s="13"/>
      <c r="C46" s="9" t="s">
        <v>130</v>
      </c>
      <c r="D46" s="9" t="s">
        <v>124</v>
      </c>
      <c r="E46" s="10" t="s">
        <v>125</v>
      </c>
      <c r="F46" s="10" t="s">
        <v>126</v>
      </c>
      <c r="G46" s="10" t="s">
        <v>127</v>
      </c>
      <c r="H46" s="10" t="s">
        <v>128</v>
      </c>
      <c r="I46" s="11" t="s">
        <v>129</v>
      </c>
      <c r="J46" s="12">
        <v>344.26</v>
      </c>
      <c r="K46" s="12">
        <f>__Anonymous_Sheet_DB__03433456[[#This Row],[VALOR MENSAL]]*12</f>
        <v>4131.12</v>
      </c>
      <c r="L46" s="11">
        <v>44887</v>
      </c>
    </row>
    <row r="47" spans="2:12" s="7" customFormat="1" ht="37.5" x14ac:dyDescent="0.25">
      <c r="B47" s="13"/>
      <c r="C47" s="9" t="s">
        <v>131</v>
      </c>
      <c r="D47" s="9" t="s">
        <v>124</v>
      </c>
      <c r="E47" s="10" t="s">
        <v>125</v>
      </c>
      <c r="F47" s="10" t="s">
        <v>126</v>
      </c>
      <c r="G47" s="10" t="s">
        <v>127</v>
      </c>
      <c r="H47" s="10" t="s">
        <v>128</v>
      </c>
      <c r="I47" s="11" t="s">
        <v>132</v>
      </c>
      <c r="J47" s="12">
        <v>344.26</v>
      </c>
      <c r="K47" s="12">
        <f>__Anonymous_Sheet_DB__03433456[[#This Row],[VALOR MENSAL]]*12</f>
        <v>4131.12</v>
      </c>
      <c r="L47" s="11">
        <v>45252</v>
      </c>
    </row>
    <row r="48" spans="2:12" s="7" customFormat="1" ht="37.5" x14ac:dyDescent="0.25">
      <c r="B48" s="13"/>
      <c r="C48" s="9" t="s">
        <v>133</v>
      </c>
      <c r="D48" s="9" t="s">
        <v>124</v>
      </c>
      <c r="E48" s="10" t="s">
        <v>125</v>
      </c>
      <c r="F48" s="10" t="s">
        <v>126</v>
      </c>
      <c r="G48" s="10" t="s">
        <v>127</v>
      </c>
      <c r="H48" s="10" t="s">
        <v>128</v>
      </c>
      <c r="I48" s="11" t="s">
        <v>134</v>
      </c>
      <c r="J48" s="12">
        <v>344.26</v>
      </c>
      <c r="K48" s="12">
        <f>__Anonymous_Sheet_DB__03433456[[#This Row],[VALOR MENSAL]]*12</f>
        <v>4131.12</v>
      </c>
      <c r="L48" s="11">
        <v>45618</v>
      </c>
    </row>
    <row r="49" spans="2:12" s="7" customFormat="1" ht="37.5" x14ac:dyDescent="0.25">
      <c r="B49" s="14"/>
      <c r="C49" s="9" t="s">
        <v>135</v>
      </c>
      <c r="D49" s="9" t="s">
        <v>124</v>
      </c>
      <c r="E49" s="10" t="s">
        <v>125</v>
      </c>
      <c r="F49" s="10" t="s">
        <v>126</v>
      </c>
      <c r="G49" s="10" t="s">
        <v>127</v>
      </c>
      <c r="H49" s="10" t="s">
        <v>128</v>
      </c>
      <c r="I49" s="11" t="s">
        <v>136</v>
      </c>
      <c r="J49" s="12">
        <v>344.26</v>
      </c>
      <c r="K49" s="12">
        <f>__Anonymous_Sheet_DB__03433456[[#This Row],[VALOR MENSAL]]*12</f>
        <v>4131.12</v>
      </c>
      <c r="L49" s="11">
        <v>45983</v>
      </c>
    </row>
    <row r="50" spans="2:12" s="7" customFormat="1" ht="37.5" x14ac:dyDescent="0.25">
      <c r="B50" s="8" t="s">
        <v>137</v>
      </c>
      <c r="C50" s="9" t="s">
        <v>138</v>
      </c>
      <c r="D50" s="10" t="s">
        <v>139</v>
      </c>
      <c r="E50" s="10" t="s">
        <v>140</v>
      </c>
      <c r="F50" s="10" t="s">
        <v>141</v>
      </c>
      <c r="G50" s="10" t="s">
        <v>142</v>
      </c>
      <c r="H50" s="10" t="s">
        <v>143</v>
      </c>
      <c r="I50" s="11" t="s">
        <v>144</v>
      </c>
      <c r="J50" s="12">
        <v>8000</v>
      </c>
      <c r="K50" s="12">
        <f>__Anonymous_Sheet_DB__03433456[[#This Row],[VALOR MENSAL]]*12</f>
        <v>96000</v>
      </c>
      <c r="L50" s="11">
        <v>44866</v>
      </c>
    </row>
    <row r="51" spans="2:12" s="7" customFormat="1" ht="37.5" x14ac:dyDescent="0.25">
      <c r="B51" s="13"/>
      <c r="C51" s="9" t="s">
        <v>145</v>
      </c>
      <c r="D51" s="10" t="s">
        <v>139</v>
      </c>
      <c r="E51" s="10" t="s">
        <v>140</v>
      </c>
      <c r="F51" s="10" t="s">
        <v>141</v>
      </c>
      <c r="G51" s="10" t="s">
        <v>142</v>
      </c>
      <c r="H51" s="10" t="s">
        <v>143</v>
      </c>
      <c r="I51" s="11" t="s">
        <v>146</v>
      </c>
      <c r="J51" s="12">
        <v>7200</v>
      </c>
      <c r="K51" s="12">
        <f>__Anonymous_Sheet_DB__03433456[[#This Row],[VALOR MENSAL]]*12</f>
        <v>86400</v>
      </c>
      <c r="L51" s="11">
        <v>45152</v>
      </c>
    </row>
    <row r="52" spans="2:12" s="7" customFormat="1" ht="37.5" x14ac:dyDescent="0.25">
      <c r="B52" s="13"/>
      <c r="C52" s="9" t="s">
        <v>147</v>
      </c>
      <c r="D52" s="10" t="s">
        <v>139</v>
      </c>
      <c r="E52" s="10" t="s">
        <v>140</v>
      </c>
      <c r="F52" s="10" t="s">
        <v>141</v>
      </c>
      <c r="G52" s="10" t="s">
        <v>142</v>
      </c>
      <c r="H52" s="10" t="s">
        <v>143</v>
      </c>
      <c r="I52" s="11" t="s">
        <v>148</v>
      </c>
      <c r="J52" s="12">
        <v>8000</v>
      </c>
      <c r="K52" s="12">
        <f>__Anonymous_Sheet_DB__03433456[[#This Row],[VALOR MENSAL]]*12</f>
        <v>96000</v>
      </c>
      <c r="L52" s="11">
        <v>45240</v>
      </c>
    </row>
    <row r="53" spans="2:12" s="7" customFormat="1" ht="37.5" x14ac:dyDescent="0.25">
      <c r="B53" s="13"/>
      <c r="C53" s="9" t="s">
        <v>149</v>
      </c>
      <c r="D53" s="10" t="s">
        <v>139</v>
      </c>
      <c r="E53" s="10" t="s">
        <v>140</v>
      </c>
      <c r="F53" s="10" t="s">
        <v>141</v>
      </c>
      <c r="G53" s="10" t="s">
        <v>142</v>
      </c>
      <c r="H53" s="10" t="s">
        <v>143</v>
      </c>
      <c r="I53" s="11" t="s">
        <v>150</v>
      </c>
      <c r="J53" s="12">
        <v>8000</v>
      </c>
      <c r="K53" s="12">
        <f>__Anonymous_Sheet_DB__03433456[[#This Row],[VALOR MENSAL]]*12</f>
        <v>96000</v>
      </c>
      <c r="L53" s="11">
        <v>45606</v>
      </c>
    </row>
    <row r="54" spans="2:12" s="7" customFormat="1" ht="37.5" x14ac:dyDescent="0.25">
      <c r="B54" s="13"/>
      <c r="C54" s="9" t="s">
        <v>151</v>
      </c>
      <c r="D54" s="10" t="s">
        <v>139</v>
      </c>
      <c r="E54" s="10" t="s">
        <v>140</v>
      </c>
      <c r="F54" s="10" t="s">
        <v>141</v>
      </c>
      <c r="G54" s="10" t="s">
        <v>142</v>
      </c>
      <c r="H54" s="10" t="s">
        <v>143</v>
      </c>
      <c r="I54" s="11" t="s">
        <v>150</v>
      </c>
      <c r="J54" s="12">
        <v>7930.77</v>
      </c>
      <c r="K54" s="12">
        <f>__Anonymous_Sheet_DB__03433456[[#This Row],[VALOR MENSAL]]*12</f>
        <v>95169.24</v>
      </c>
      <c r="L54" s="11">
        <v>45639</v>
      </c>
    </row>
    <row r="55" spans="2:12" s="7" customFormat="1" ht="37.5" x14ac:dyDescent="0.25">
      <c r="B55" s="14"/>
      <c r="C55" s="9" t="s">
        <v>152</v>
      </c>
      <c r="D55" s="10" t="s">
        <v>139</v>
      </c>
      <c r="E55" s="10" t="s">
        <v>140</v>
      </c>
      <c r="F55" s="10" t="s">
        <v>141</v>
      </c>
      <c r="G55" s="10" t="s">
        <v>142</v>
      </c>
      <c r="H55" s="10" t="s">
        <v>143</v>
      </c>
      <c r="I55" s="11" t="s">
        <v>153</v>
      </c>
      <c r="J55" s="12">
        <v>7930.77</v>
      </c>
      <c r="K55" s="12">
        <f>__Anonymous_Sheet_DB__03433456[[#This Row],[VALOR MENSAL]]*8</f>
        <v>63446.16</v>
      </c>
      <c r="L55" s="11">
        <v>45960</v>
      </c>
    </row>
    <row r="56" spans="2:12" s="7" customFormat="1" ht="56.25" x14ac:dyDescent="0.25">
      <c r="B56" s="8" t="s">
        <v>154</v>
      </c>
      <c r="C56" s="9" t="s">
        <v>155</v>
      </c>
      <c r="D56" s="10" t="s">
        <v>156</v>
      </c>
      <c r="E56" s="10" t="s">
        <v>157</v>
      </c>
      <c r="F56" s="10" t="s">
        <v>158</v>
      </c>
      <c r="G56" s="10" t="s">
        <v>159</v>
      </c>
      <c r="H56" s="10" t="s">
        <v>160</v>
      </c>
      <c r="I56" s="11" t="s">
        <v>161</v>
      </c>
      <c r="J56" s="12">
        <v>20000</v>
      </c>
      <c r="K56" s="12">
        <f>__Anonymous_Sheet_DB__03433456[[#This Row],[VALOR MENSAL]]*12</f>
        <v>240000</v>
      </c>
      <c r="L56" s="11">
        <v>44866</v>
      </c>
    </row>
    <row r="57" spans="2:12" s="7" customFormat="1" ht="56.25" x14ac:dyDescent="0.25">
      <c r="B57" s="13"/>
      <c r="C57" s="9" t="s">
        <v>162</v>
      </c>
      <c r="D57" s="10" t="s">
        <v>156</v>
      </c>
      <c r="E57" s="10" t="s">
        <v>157</v>
      </c>
      <c r="F57" s="10" t="s">
        <v>158</v>
      </c>
      <c r="G57" s="10" t="s">
        <v>159</v>
      </c>
      <c r="H57" s="10" t="s">
        <v>160</v>
      </c>
      <c r="I57" s="11" t="s">
        <v>163</v>
      </c>
      <c r="J57" s="12">
        <v>18000</v>
      </c>
      <c r="K57" s="12">
        <f>__Anonymous_Sheet_DB__03433456[[#This Row],[VALOR MENSAL]]*12</f>
        <v>216000</v>
      </c>
      <c r="L57" s="11">
        <v>45152</v>
      </c>
    </row>
    <row r="58" spans="2:12" s="7" customFormat="1" ht="56.25" x14ac:dyDescent="0.25">
      <c r="B58" s="13"/>
      <c r="C58" s="9" t="s">
        <v>164</v>
      </c>
      <c r="D58" s="10" t="s">
        <v>156</v>
      </c>
      <c r="E58" s="10" t="s">
        <v>157</v>
      </c>
      <c r="F58" s="10" t="s">
        <v>158</v>
      </c>
      <c r="G58" s="10" t="s">
        <v>159</v>
      </c>
      <c r="H58" s="10" t="s">
        <v>160</v>
      </c>
      <c r="I58" s="11" t="s">
        <v>148</v>
      </c>
      <c r="J58" s="12">
        <v>20000</v>
      </c>
      <c r="K58" s="12">
        <f>__Anonymous_Sheet_DB__03433456[[#This Row],[VALOR MENSAL]]*12</f>
        <v>240000</v>
      </c>
      <c r="L58" s="11">
        <v>45231</v>
      </c>
    </row>
    <row r="59" spans="2:12" s="7" customFormat="1" ht="56.25" x14ac:dyDescent="0.25">
      <c r="B59" s="13"/>
      <c r="C59" s="9" t="s">
        <v>165</v>
      </c>
      <c r="D59" s="10" t="s">
        <v>156</v>
      </c>
      <c r="E59" s="10" t="s">
        <v>157</v>
      </c>
      <c r="F59" s="10" t="s">
        <v>158</v>
      </c>
      <c r="G59" s="10" t="s">
        <v>159</v>
      </c>
      <c r="H59" s="10" t="s">
        <v>160</v>
      </c>
      <c r="I59" s="11" t="s">
        <v>150</v>
      </c>
      <c r="J59" s="12">
        <v>20000</v>
      </c>
      <c r="K59" s="12">
        <f>__Anonymous_Sheet_DB__03433456[[#This Row],[VALOR MENSAL]]*12</f>
        <v>240000</v>
      </c>
      <c r="L59" s="11">
        <v>45597</v>
      </c>
    </row>
    <row r="60" spans="2:12" s="7" customFormat="1" ht="56.25" x14ac:dyDescent="0.25">
      <c r="B60" s="13"/>
      <c r="C60" s="9" t="s">
        <v>166</v>
      </c>
      <c r="D60" s="10" t="s">
        <v>156</v>
      </c>
      <c r="E60" s="10" t="s">
        <v>157</v>
      </c>
      <c r="F60" s="10" t="s">
        <v>158</v>
      </c>
      <c r="G60" s="10" t="s">
        <v>159</v>
      </c>
      <c r="H60" s="10" t="s">
        <v>160</v>
      </c>
      <c r="I60" s="11" t="s">
        <v>150</v>
      </c>
      <c r="J60" s="12">
        <v>19826.939999999999</v>
      </c>
      <c r="K60" s="12">
        <f>__Anonymous_Sheet_DB__03433456[[#This Row],[VALOR MENSAL]]*12</f>
        <v>237923.27999999997</v>
      </c>
      <c r="L60" s="11">
        <v>45657</v>
      </c>
    </row>
    <row r="61" spans="2:12" s="7" customFormat="1" ht="56.25" x14ac:dyDescent="0.25">
      <c r="B61" s="13"/>
      <c r="C61" s="9" t="s">
        <v>167</v>
      </c>
      <c r="D61" s="10" t="s">
        <v>156</v>
      </c>
      <c r="E61" s="10" t="s">
        <v>157</v>
      </c>
      <c r="F61" s="10" t="s">
        <v>158</v>
      </c>
      <c r="G61" s="10" t="s">
        <v>159</v>
      </c>
      <c r="H61" s="10" t="s">
        <v>160</v>
      </c>
      <c r="I61" s="11" t="s">
        <v>168</v>
      </c>
      <c r="J61" s="12">
        <v>22750.87</v>
      </c>
      <c r="K61" s="12">
        <f>__Anonymous_Sheet_DB__03433456[[#This Row],[VALOR MENSAL]]*12</f>
        <v>273010.44</v>
      </c>
      <c r="L61" s="11">
        <v>45779</v>
      </c>
    </row>
    <row r="62" spans="2:12" s="7" customFormat="1" ht="56.25" x14ac:dyDescent="0.25">
      <c r="B62" s="14"/>
      <c r="C62" s="9" t="s">
        <v>169</v>
      </c>
      <c r="D62" s="10" t="s">
        <v>156</v>
      </c>
      <c r="E62" s="10" t="s">
        <v>157</v>
      </c>
      <c r="F62" s="10" t="s">
        <v>158</v>
      </c>
      <c r="G62" s="10" t="s">
        <v>159</v>
      </c>
      <c r="H62" s="10" t="s">
        <v>160</v>
      </c>
      <c r="I62" s="11" t="s">
        <v>153</v>
      </c>
      <c r="J62" s="12">
        <v>22750.87</v>
      </c>
      <c r="K62" s="12">
        <f>__Anonymous_Sheet_DB__03433456[[#This Row],[VALOR MENSAL]]*8</f>
        <v>182006.96</v>
      </c>
      <c r="L62" s="11">
        <v>45960</v>
      </c>
    </row>
    <row r="63" spans="2:12" s="7" customFormat="1" ht="37.5" x14ac:dyDescent="0.25">
      <c r="B63" s="8" t="s">
        <v>170</v>
      </c>
      <c r="C63" s="9" t="s">
        <v>171</v>
      </c>
      <c r="D63" s="10" t="s">
        <v>172</v>
      </c>
      <c r="E63" s="10" t="s">
        <v>173</v>
      </c>
      <c r="F63" s="10" t="s">
        <v>174</v>
      </c>
      <c r="G63" s="10" t="s">
        <v>175</v>
      </c>
      <c r="H63" s="10" t="s">
        <v>176</v>
      </c>
      <c r="I63" s="11" t="s">
        <v>177</v>
      </c>
      <c r="J63" s="12">
        <v>6800</v>
      </c>
      <c r="K63" s="12">
        <f>__Anonymous_Sheet_DB__03433456[[#This Row],[VALOR MENSAL]]*12</f>
        <v>81600</v>
      </c>
      <c r="L63" s="11">
        <v>44880</v>
      </c>
    </row>
    <row r="64" spans="2:12" s="7" customFormat="1" ht="37.5" x14ac:dyDescent="0.25">
      <c r="B64" s="13"/>
      <c r="C64" s="9" t="s">
        <v>178</v>
      </c>
      <c r="D64" s="10" t="s">
        <v>172</v>
      </c>
      <c r="E64" s="10" t="s">
        <v>173</v>
      </c>
      <c r="F64" s="10" t="s">
        <v>174</v>
      </c>
      <c r="G64" s="10" t="s">
        <v>175</v>
      </c>
      <c r="H64" s="10" t="s">
        <v>176</v>
      </c>
      <c r="I64" s="11" t="s">
        <v>179</v>
      </c>
      <c r="J64" s="12">
        <v>6800</v>
      </c>
      <c r="K64" s="12">
        <f>__Anonymous_Sheet_DB__03433456[[#This Row],[VALOR MENSAL]]*12</f>
        <v>81600</v>
      </c>
      <c r="L64" s="11">
        <v>45245</v>
      </c>
    </row>
    <row r="65" spans="2:12" s="7" customFormat="1" ht="37.5" x14ac:dyDescent="0.25">
      <c r="B65" s="13"/>
      <c r="C65" s="9" t="s">
        <v>180</v>
      </c>
      <c r="D65" s="10" t="s">
        <v>172</v>
      </c>
      <c r="E65" s="10" t="s">
        <v>173</v>
      </c>
      <c r="F65" s="10" t="s">
        <v>174</v>
      </c>
      <c r="G65" s="10" t="s">
        <v>175</v>
      </c>
      <c r="H65" s="10" t="s">
        <v>176</v>
      </c>
      <c r="I65" s="11" t="s">
        <v>181</v>
      </c>
      <c r="J65" s="12">
        <v>6800</v>
      </c>
      <c r="K65" s="12">
        <f>__Anonymous_Sheet_DB__03433456[[#This Row],[VALOR MENSAL]]*12</f>
        <v>81600</v>
      </c>
      <c r="L65" s="11">
        <v>45611</v>
      </c>
    </row>
    <row r="66" spans="2:12" s="7" customFormat="1" ht="37.5" x14ac:dyDescent="0.25">
      <c r="B66" s="14"/>
      <c r="C66" s="9" t="s">
        <v>182</v>
      </c>
      <c r="D66" s="10" t="s">
        <v>172</v>
      </c>
      <c r="E66" s="10" t="s">
        <v>173</v>
      </c>
      <c r="F66" s="10" t="s">
        <v>174</v>
      </c>
      <c r="G66" s="10" t="s">
        <v>175</v>
      </c>
      <c r="H66" s="10" t="s">
        <v>176</v>
      </c>
      <c r="I66" s="11" t="s">
        <v>183</v>
      </c>
      <c r="J66" s="12">
        <v>6800</v>
      </c>
      <c r="K66" s="12">
        <f>__Anonymous_Sheet_DB__03433456[[#This Row],[VALOR MENSAL]]*7</f>
        <v>47600</v>
      </c>
      <c r="L66" s="11">
        <v>45972</v>
      </c>
    </row>
    <row r="67" spans="2:12" s="7" customFormat="1" ht="93.75" x14ac:dyDescent="0.25">
      <c r="B67" s="8" t="s">
        <v>184</v>
      </c>
      <c r="C67" s="9" t="s">
        <v>185</v>
      </c>
      <c r="D67" s="9" t="s">
        <v>186</v>
      </c>
      <c r="E67" s="9" t="s">
        <v>187</v>
      </c>
      <c r="F67" s="9" t="s">
        <v>188</v>
      </c>
      <c r="G67" s="10" t="s">
        <v>189</v>
      </c>
      <c r="H67" s="9" t="s">
        <v>190</v>
      </c>
      <c r="I67" s="11" t="s">
        <v>115</v>
      </c>
      <c r="J67" s="12">
        <v>41842.5</v>
      </c>
      <c r="K67" s="12">
        <f>__Anonymous_Sheet_DB__03433456[[#This Row],[VALOR MENSAL]]*12</f>
        <v>502110</v>
      </c>
      <c r="L67" s="11">
        <v>44894</v>
      </c>
    </row>
    <row r="68" spans="2:12" s="7" customFormat="1" ht="93.75" x14ac:dyDescent="0.25">
      <c r="B68" s="13"/>
      <c r="C68" s="9" t="s">
        <v>191</v>
      </c>
      <c r="D68" s="9" t="s">
        <v>186</v>
      </c>
      <c r="E68" s="9" t="s">
        <v>187</v>
      </c>
      <c r="F68" s="9" t="s">
        <v>188</v>
      </c>
      <c r="G68" s="10" t="s">
        <v>189</v>
      </c>
      <c r="H68" s="9" t="s">
        <v>190</v>
      </c>
      <c r="I68" s="11" t="s">
        <v>119</v>
      </c>
      <c r="J68" s="12">
        <v>57131.8</v>
      </c>
      <c r="K68" s="12">
        <f>__Anonymous_Sheet_DB__03433456[[#This Row],[VALOR MENSAL]]*12</f>
        <v>685581.60000000009</v>
      </c>
      <c r="L68" s="11">
        <v>45261</v>
      </c>
    </row>
    <row r="69" spans="2:12" s="7" customFormat="1" ht="93.75" x14ac:dyDescent="0.25">
      <c r="B69" s="13"/>
      <c r="C69" s="9" t="s">
        <v>192</v>
      </c>
      <c r="D69" s="9" t="s">
        <v>186</v>
      </c>
      <c r="E69" s="9" t="s">
        <v>187</v>
      </c>
      <c r="F69" s="9" t="s">
        <v>188</v>
      </c>
      <c r="G69" s="10" t="s">
        <v>189</v>
      </c>
      <c r="H69" s="9" t="s">
        <v>190</v>
      </c>
      <c r="I69" s="11" t="s">
        <v>62</v>
      </c>
      <c r="J69" s="12">
        <v>57131.8</v>
      </c>
      <c r="K69" s="12">
        <f>__Anonymous_Sheet_DB__03433456[[#This Row],[VALOR MENSAL]]*12</f>
        <v>685581.60000000009</v>
      </c>
      <c r="L69" s="11">
        <v>45627</v>
      </c>
    </row>
    <row r="70" spans="2:12" s="7" customFormat="1" ht="93.75" x14ac:dyDescent="0.25">
      <c r="B70" s="14"/>
      <c r="C70" s="9" t="s">
        <v>193</v>
      </c>
      <c r="D70" s="9" t="s">
        <v>186</v>
      </c>
      <c r="E70" s="9" t="s">
        <v>187</v>
      </c>
      <c r="F70" s="9" t="s">
        <v>188</v>
      </c>
      <c r="G70" s="10" t="s">
        <v>189</v>
      </c>
      <c r="H70" s="9" t="s">
        <v>190</v>
      </c>
      <c r="I70" s="11" t="s">
        <v>64</v>
      </c>
      <c r="J70" s="12">
        <v>57131.8</v>
      </c>
      <c r="K70" s="12">
        <f>__Anonymous_Sheet_DB__03433456[[#This Row],[VALOR MENSAL]]*7</f>
        <v>399922.60000000003</v>
      </c>
      <c r="L70" s="11">
        <v>45992</v>
      </c>
    </row>
    <row r="71" spans="2:12" s="7" customFormat="1" ht="37.5" x14ac:dyDescent="0.25">
      <c r="B71" s="8" t="s">
        <v>194</v>
      </c>
      <c r="C71" s="9" t="s">
        <v>195</v>
      </c>
      <c r="D71" s="10" t="s">
        <v>196</v>
      </c>
      <c r="E71" s="10" t="s">
        <v>197</v>
      </c>
      <c r="F71" s="10" t="s">
        <v>198</v>
      </c>
      <c r="G71" s="10" t="s">
        <v>199</v>
      </c>
      <c r="H71" s="10" t="s">
        <v>200</v>
      </c>
      <c r="I71" s="11" t="s">
        <v>201</v>
      </c>
      <c r="J71" s="12">
        <v>11301</v>
      </c>
      <c r="K71" s="12">
        <f>__Anonymous_Sheet_DB__03433456[[#This Row],[VALOR MENSAL]]*12</f>
        <v>135612</v>
      </c>
      <c r="L71" s="11">
        <v>44958</v>
      </c>
    </row>
    <row r="72" spans="2:12" s="7" customFormat="1" ht="37.5" x14ac:dyDescent="0.25">
      <c r="B72" s="13"/>
      <c r="C72" s="9" t="s">
        <v>202</v>
      </c>
      <c r="D72" s="10" t="s">
        <v>196</v>
      </c>
      <c r="E72" s="10" t="s">
        <v>197</v>
      </c>
      <c r="F72" s="10" t="s">
        <v>198</v>
      </c>
      <c r="G72" s="10" t="s">
        <v>199</v>
      </c>
      <c r="H72" s="10" t="s">
        <v>200</v>
      </c>
      <c r="I72" s="11" t="s">
        <v>203</v>
      </c>
      <c r="J72" s="12">
        <v>13695.2</v>
      </c>
      <c r="K72" s="12">
        <f>__Anonymous_Sheet_DB__03433456[[#This Row],[VALOR MENSAL]]*12</f>
        <v>164342.40000000002</v>
      </c>
      <c r="L72" s="11">
        <v>45035</v>
      </c>
    </row>
    <row r="73" spans="2:12" s="7" customFormat="1" ht="37.5" x14ac:dyDescent="0.25">
      <c r="B73" s="13"/>
      <c r="C73" s="9" t="s">
        <v>204</v>
      </c>
      <c r="D73" s="10" t="s">
        <v>196</v>
      </c>
      <c r="E73" s="10" t="s">
        <v>197</v>
      </c>
      <c r="F73" s="10" t="s">
        <v>198</v>
      </c>
      <c r="G73" s="10" t="s">
        <v>199</v>
      </c>
      <c r="H73" s="10" t="s">
        <v>200</v>
      </c>
      <c r="I73" s="11" t="s">
        <v>205</v>
      </c>
      <c r="J73" s="12">
        <v>13695.2</v>
      </c>
      <c r="K73" s="12">
        <f>__Anonymous_Sheet_DB__03433456[[#This Row],[VALOR MENSAL]]*12</f>
        <v>164342.40000000002</v>
      </c>
      <c r="L73" s="11">
        <v>45296</v>
      </c>
    </row>
    <row r="74" spans="2:12" s="7" customFormat="1" ht="37.5" x14ac:dyDescent="0.25">
      <c r="B74" s="14"/>
      <c r="C74" s="9" t="s">
        <v>206</v>
      </c>
      <c r="D74" s="10" t="s">
        <v>196</v>
      </c>
      <c r="E74" s="10" t="s">
        <v>197</v>
      </c>
      <c r="F74" s="10" t="s">
        <v>198</v>
      </c>
      <c r="G74" s="10" t="s">
        <v>199</v>
      </c>
      <c r="H74" s="10" t="s">
        <v>200</v>
      </c>
      <c r="I74" s="11" t="s">
        <v>207</v>
      </c>
      <c r="J74" s="12">
        <v>13695.2</v>
      </c>
      <c r="K74" s="12">
        <f>__Anonymous_Sheet_DB__03433456[[#This Row],[VALOR MENSAL]]*12</f>
        <v>164342.40000000002</v>
      </c>
      <c r="L74" s="11">
        <v>45296</v>
      </c>
    </row>
    <row r="75" spans="2:12" s="7" customFormat="1" ht="56.25" x14ac:dyDescent="0.25">
      <c r="B75" s="8" t="s">
        <v>208</v>
      </c>
      <c r="C75" s="9" t="s">
        <v>209</v>
      </c>
      <c r="D75" s="10" t="s">
        <v>67</v>
      </c>
      <c r="E75" s="10" t="s">
        <v>68</v>
      </c>
      <c r="F75" s="10" t="s">
        <v>69</v>
      </c>
      <c r="G75" s="10" t="s">
        <v>70</v>
      </c>
      <c r="H75" s="9" t="s">
        <v>210</v>
      </c>
      <c r="I75" s="11" t="s">
        <v>211</v>
      </c>
      <c r="J75" s="12">
        <v>2649.6</v>
      </c>
      <c r="K75" s="12">
        <f>__Anonymous_Sheet_DB__03433456[[#This Row],[VALOR MENSAL]]*12</f>
        <v>31795.199999999997</v>
      </c>
      <c r="L75" s="11">
        <v>45200</v>
      </c>
    </row>
    <row r="76" spans="2:12" s="7" customFormat="1" ht="56.25" x14ac:dyDescent="0.25">
      <c r="B76" s="13"/>
      <c r="C76" s="10" t="s">
        <v>212</v>
      </c>
      <c r="D76" s="10" t="s">
        <v>67</v>
      </c>
      <c r="E76" s="10" t="s">
        <v>68</v>
      </c>
      <c r="F76" s="10" t="s">
        <v>69</v>
      </c>
      <c r="G76" s="10" t="s">
        <v>70</v>
      </c>
      <c r="H76" s="9" t="s">
        <v>210</v>
      </c>
      <c r="I76" s="11" t="s">
        <v>213</v>
      </c>
      <c r="J76" s="12">
        <v>8000</v>
      </c>
      <c r="K76" s="12">
        <f>__Anonymous_Sheet_DB__03433456[[#This Row],[VALOR MENSAL]]*12</f>
        <v>96000</v>
      </c>
      <c r="L76" s="11">
        <v>45344</v>
      </c>
    </row>
    <row r="77" spans="2:12" s="7" customFormat="1" ht="56.25" x14ac:dyDescent="0.25">
      <c r="B77" s="13"/>
      <c r="C77" s="10" t="s">
        <v>214</v>
      </c>
      <c r="D77" s="10" t="s">
        <v>67</v>
      </c>
      <c r="E77" s="10" t="s">
        <v>68</v>
      </c>
      <c r="F77" s="10" t="s">
        <v>69</v>
      </c>
      <c r="G77" s="10" t="s">
        <v>70</v>
      </c>
      <c r="H77" s="9" t="s">
        <v>210</v>
      </c>
      <c r="I77" s="11" t="s">
        <v>80</v>
      </c>
      <c r="J77" s="12">
        <v>8000</v>
      </c>
      <c r="K77" s="12">
        <f>__Anonymous_Sheet_DB__03433456[[#This Row],[VALOR MENSAL]]*12</f>
        <v>96000</v>
      </c>
      <c r="L77" s="11">
        <v>45566</v>
      </c>
    </row>
    <row r="78" spans="2:12" s="7" customFormat="1" ht="56.25" x14ac:dyDescent="0.25">
      <c r="B78" s="13"/>
      <c r="C78" s="10" t="s">
        <v>215</v>
      </c>
      <c r="D78" s="10" t="s">
        <v>82</v>
      </c>
      <c r="E78" s="10" t="s">
        <v>68</v>
      </c>
      <c r="F78" s="10" t="s">
        <v>69</v>
      </c>
      <c r="G78" s="10" t="s">
        <v>70</v>
      </c>
      <c r="H78" s="9" t="s">
        <v>210</v>
      </c>
      <c r="I78" s="11" t="s">
        <v>85</v>
      </c>
      <c r="J78" s="12">
        <v>8000</v>
      </c>
      <c r="K78" s="12">
        <f>__Anonymous_Sheet_DB__03433456[[#This Row],[VALOR MENSAL]]*9</f>
        <v>72000</v>
      </c>
      <c r="L78" s="11">
        <v>45974</v>
      </c>
    </row>
    <row r="79" spans="2:12" s="7" customFormat="1" ht="56.25" x14ac:dyDescent="0.25">
      <c r="B79" s="14"/>
      <c r="C79" s="10" t="s">
        <v>216</v>
      </c>
      <c r="D79" s="10" t="s">
        <v>82</v>
      </c>
      <c r="E79" s="10" t="s">
        <v>68</v>
      </c>
      <c r="F79" s="10" t="s">
        <v>69</v>
      </c>
      <c r="G79" s="10" t="s">
        <v>70</v>
      </c>
      <c r="H79" s="9" t="s">
        <v>210</v>
      </c>
      <c r="I79" s="11" t="s">
        <v>85</v>
      </c>
      <c r="J79" s="12">
        <v>9600</v>
      </c>
      <c r="K79" s="12">
        <f>__Anonymous_Sheet_DB__03433456[[#This Row],[VALOR MENSAL]]*9</f>
        <v>86400</v>
      </c>
      <c r="L79" s="11">
        <v>46017</v>
      </c>
    </row>
    <row r="80" spans="2:12" s="7" customFormat="1" ht="37.5" x14ac:dyDescent="0.25">
      <c r="B80" s="8" t="s">
        <v>217</v>
      </c>
      <c r="C80" s="9" t="s">
        <v>218</v>
      </c>
      <c r="D80" s="10" t="s">
        <v>219</v>
      </c>
      <c r="E80" s="10" t="s">
        <v>220</v>
      </c>
      <c r="F80" s="10" t="s">
        <v>221</v>
      </c>
      <c r="G80" s="10" t="s">
        <v>222</v>
      </c>
      <c r="H80" s="10" t="s">
        <v>223</v>
      </c>
      <c r="I80" s="11" t="s">
        <v>224</v>
      </c>
      <c r="J80" s="12">
        <v>6000</v>
      </c>
      <c r="K80" s="12">
        <f>__Anonymous_Sheet_DB__03433456[[#This Row],[VALOR MENSAL]]*12</f>
        <v>72000</v>
      </c>
      <c r="L80" s="11">
        <v>44993</v>
      </c>
    </row>
    <row r="81" spans="2:12" s="7" customFormat="1" ht="37.5" x14ac:dyDescent="0.25">
      <c r="B81" s="13"/>
      <c r="C81" s="10" t="s">
        <v>225</v>
      </c>
      <c r="D81" s="10" t="s">
        <v>219</v>
      </c>
      <c r="E81" s="10" t="s">
        <v>220</v>
      </c>
      <c r="F81" s="10" t="s">
        <v>221</v>
      </c>
      <c r="G81" s="10" t="s">
        <v>222</v>
      </c>
      <c r="H81" s="10" t="s">
        <v>223</v>
      </c>
      <c r="I81" s="11" t="s">
        <v>226</v>
      </c>
      <c r="J81" s="12">
        <v>5400</v>
      </c>
      <c r="K81" s="12">
        <f>__Anonymous_Sheet_DB__03433456[[#This Row],[VALOR MENSAL]]*12</f>
        <v>64800</v>
      </c>
      <c r="L81" s="11">
        <v>45307</v>
      </c>
    </row>
    <row r="82" spans="2:12" s="7" customFormat="1" ht="37.5" x14ac:dyDescent="0.25">
      <c r="B82" s="13"/>
      <c r="C82" s="10" t="s">
        <v>227</v>
      </c>
      <c r="D82" s="10" t="s">
        <v>219</v>
      </c>
      <c r="E82" s="10" t="s">
        <v>220</v>
      </c>
      <c r="F82" s="10" t="s">
        <v>221</v>
      </c>
      <c r="G82" s="10" t="s">
        <v>222</v>
      </c>
      <c r="H82" s="10" t="s">
        <v>223</v>
      </c>
      <c r="I82" s="11" t="s">
        <v>228</v>
      </c>
      <c r="J82" s="12">
        <v>5400</v>
      </c>
      <c r="K82" s="12">
        <f>__Anonymous_Sheet_DB__03433456[[#This Row],[VALOR MENSAL]]*12</f>
        <v>64800</v>
      </c>
      <c r="L82" s="11">
        <v>45366</v>
      </c>
    </row>
    <row r="83" spans="2:12" s="7" customFormat="1" ht="37.5" x14ac:dyDescent="0.25">
      <c r="B83" s="14"/>
      <c r="C83" s="10" t="s">
        <v>229</v>
      </c>
      <c r="D83" s="10" t="s">
        <v>219</v>
      </c>
      <c r="E83" s="10" t="s">
        <v>220</v>
      </c>
      <c r="F83" s="10" t="s">
        <v>221</v>
      </c>
      <c r="G83" s="10" t="s">
        <v>222</v>
      </c>
      <c r="H83" s="10" t="s">
        <v>223</v>
      </c>
      <c r="I83" s="11" t="s">
        <v>230</v>
      </c>
      <c r="J83" s="12">
        <v>5400</v>
      </c>
      <c r="K83" s="12">
        <f>__Anonymous_Sheet_DB__03433456[[#This Row],[VALOR MENSAL]]*12</f>
        <v>64800</v>
      </c>
      <c r="L83" s="11">
        <v>45722</v>
      </c>
    </row>
    <row r="84" spans="2:12" s="7" customFormat="1" ht="37.5" x14ac:dyDescent="0.25">
      <c r="B84" s="8" t="s">
        <v>231</v>
      </c>
      <c r="C84" s="9" t="s">
        <v>232</v>
      </c>
      <c r="D84" s="10" t="s">
        <v>233</v>
      </c>
      <c r="E84" s="10" t="s">
        <v>220</v>
      </c>
      <c r="F84" s="10" t="s">
        <v>221</v>
      </c>
      <c r="G84" s="10" t="s">
        <v>222</v>
      </c>
      <c r="H84" s="10" t="s">
        <v>234</v>
      </c>
      <c r="I84" s="11" t="s">
        <v>235</v>
      </c>
      <c r="J84" s="12">
        <v>7000</v>
      </c>
      <c r="K84" s="12">
        <f>__Anonymous_Sheet_DB__03433456[[#This Row],[VALOR MENSAL]]*12</f>
        <v>84000</v>
      </c>
      <c r="L84" s="11">
        <v>44972</v>
      </c>
    </row>
    <row r="85" spans="2:12" s="7" customFormat="1" ht="37.5" x14ac:dyDescent="0.25">
      <c r="B85" s="13"/>
      <c r="C85" s="10" t="s">
        <v>236</v>
      </c>
      <c r="D85" s="10" t="s">
        <v>233</v>
      </c>
      <c r="E85" s="10" t="s">
        <v>220</v>
      </c>
      <c r="F85" s="10" t="s">
        <v>221</v>
      </c>
      <c r="G85" s="10" t="s">
        <v>222</v>
      </c>
      <c r="H85" s="10" t="s">
        <v>234</v>
      </c>
      <c r="I85" s="11" t="s">
        <v>237</v>
      </c>
      <c r="J85" s="12">
        <v>6300</v>
      </c>
      <c r="K85" s="12">
        <f>__Anonymous_Sheet_DB__03433456[[#This Row],[VALOR MENSAL]]*12</f>
        <v>75600</v>
      </c>
      <c r="L85" s="11">
        <v>45149</v>
      </c>
    </row>
    <row r="86" spans="2:12" s="7" customFormat="1" ht="37.5" x14ac:dyDescent="0.25">
      <c r="B86" s="13"/>
      <c r="C86" s="10" t="s">
        <v>238</v>
      </c>
      <c r="D86" s="10" t="s">
        <v>233</v>
      </c>
      <c r="E86" s="10" t="s">
        <v>220</v>
      </c>
      <c r="F86" s="10" t="s">
        <v>221</v>
      </c>
      <c r="G86" s="10" t="s">
        <v>222</v>
      </c>
      <c r="H86" s="10" t="s">
        <v>234</v>
      </c>
      <c r="I86" s="11" t="s">
        <v>239</v>
      </c>
      <c r="J86" s="12">
        <v>6300</v>
      </c>
      <c r="K86" s="12">
        <f>__Anonymous_Sheet_DB__03433456[[#This Row],[VALOR MENSAL]]*12</f>
        <v>75600</v>
      </c>
      <c r="L86" s="11">
        <v>45337</v>
      </c>
    </row>
    <row r="87" spans="2:12" s="7" customFormat="1" ht="37.5" x14ac:dyDescent="0.25">
      <c r="B87" s="13"/>
      <c r="C87" s="10" t="s">
        <v>240</v>
      </c>
      <c r="D87" s="10" t="s">
        <v>233</v>
      </c>
      <c r="E87" s="10" t="s">
        <v>220</v>
      </c>
      <c r="F87" s="10" t="s">
        <v>221</v>
      </c>
      <c r="G87" s="10" t="s">
        <v>222</v>
      </c>
      <c r="H87" s="10" t="s">
        <v>234</v>
      </c>
      <c r="I87" s="11" t="s">
        <v>241</v>
      </c>
      <c r="J87" s="12">
        <v>5670</v>
      </c>
      <c r="K87" s="12">
        <f>__Anonymous_Sheet_DB__03433456[[#This Row],[VALOR MENSAL]]*12</f>
        <v>68040</v>
      </c>
      <c r="L87" s="11">
        <v>45703</v>
      </c>
    </row>
    <row r="88" spans="2:12" s="7" customFormat="1" ht="37.5" x14ac:dyDescent="0.25">
      <c r="B88" s="14"/>
      <c r="C88" s="10" t="s">
        <v>242</v>
      </c>
      <c r="D88" s="10" t="s">
        <v>233</v>
      </c>
      <c r="E88" s="10" t="s">
        <v>220</v>
      </c>
      <c r="F88" s="10" t="s">
        <v>221</v>
      </c>
      <c r="G88" s="10" t="s">
        <v>222</v>
      </c>
      <c r="H88" s="10" t="s">
        <v>234</v>
      </c>
      <c r="I88" s="11" t="s">
        <v>243</v>
      </c>
      <c r="J88" s="12">
        <v>5103</v>
      </c>
      <c r="K88" s="12">
        <f>__Anonymous_Sheet_DB__03433456[[#This Row],[VALOR MENSAL]]*4</f>
        <v>20412</v>
      </c>
      <c r="L88" s="11">
        <v>46068</v>
      </c>
    </row>
    <row r="89" spans="2:12" s="7" customFormat="1" ht="56.25" x14ac:dyDescent="0.25">
      <c r="B89" s="8" t="s">
        <v>244</v>
      </c>
      <c r="C89" s="9" t="s">
        <v>245</v>
      </c>
      <c r="D89" s="10" t="s">
        <v>246</v>
      </c>
      <c r="E89" s="10" t="s">
        <v>247</v>
      </c>
      <c r="F89" s="10" t="s">
        <v>248</v>
      </c>
      <c r="G89" s="10" t="s">
        <v>249</v>
      </c>
      <c r="H89" s="10" t="s">
        <v>250</v>
      </c>
      <c r="I89" s="11" t="s">
        <v>251</v>
      </c>
      <c r="J89" s="12">
        <v>32481.21</v>
      </c>
      <c r="K89" s="12">
        <v>97443.62</v>
      </c>
      <c r="L89" s="11">
        <v>44958</v>
      </c>
    </row>
    <row r="90" spans="2:12" s="7" customFormat="1" ht="56.25" x14ac:dyDescent="0.25">
      <c r="B90" s="13"/>
      <c r="C90" s="10" t="s">
        <v>252</v>
      </c>
      <c r="D90" s="10" t="s">
        <v>246</v>
      </c>
      <c r="E90" s="10" t="s">
        <v>247</v>
      </c>
      <c r="F90" s="10" t="s">
        <v>248</v>
      </c>
      <c r="G90" s="10" t="s">
        <v>249</v>
      </c>
      <c r="H90" s="10" t="s">
        <v>250</v>
      </c>
      <c r="I90" s="11" t="s">
        <v>251</v>
      </c>
      <c r="J90" s="12">
        <v>40601.51</v>
      </c>
      <c r="K90" s="12">
        <f>__Anonymous_Sheet_DB__03433456[[#This Row],[VALOR MENSAL]]*12</f>
        <v>487218.12</v>
      </c>
      <c r="L90" s="11">
        <v>44966</v>
      </c>
    </row>
    <row r="91" spans="2:12" s="7" customFormat="1" ht="56.25" x14ac:dyDescent="0.25">
      <c r="B91" s="13"/>
      <c r="C91" s="10" t="s">
        <v>253</v>
      </c>
      <c r="D91" s="10" t="s">
        <v>246</v>
      </c>
      <c r="E91" s="10" t="s">
        <v>247</v>
      </c>
      <c r="F91" s="10" t="s">
        <v>248</v>
      </c>
      <c r="G91" s="10" t="s">
        <v>249</v>
      </c>
      <c r="H91" s="10" t="s">
        <v>250</v>
      </c>
      <c r="I91" s="11" t="s">
        <v>251</v>
      </c>
      <c r="J91" s="12">
        <v>40601.51</v>
      </c>
      <c r="K91" s="12">
        <f>__Anonymous_Sheet_DB__03433456[[#This Row],[VALOR MENSAL]]*12</f>
        <v>487218.12</v>
      </c>
      <c r="L91" s="11">
        <v>45010</v>
      </c>
    </row>
    <row r="92" spans="2:12" s="7" customFormat="1" ht="56.25" x14ac:dyDescent="0.25">
      <c r="B92" s="13"/>
      <c r="C92" s="10" t="s">
        <v>254</v>
      </c>
      <c r="D92" s="10" t="s">
        <v>246</v>
      </c>
      <c r="E92" s="10" t="s">
        <v>247</v>
      </c>
      <c r="F92" s="10" t="s">
        <v>248</v>
      </c>
      <c r="G92" s="10" t="s">
        <v>249</v>
      </c>
      <c r="H92" s="10" t="s">
        <v>250</v>
      </c>
      <c r="I92" s="11" t="s">
        <v>255</v>
      </c>
      <c r="J92" s="12">
        <v>40601.51</v>
      </c>
      <c r="K92" s="12">
        <f>__Anonymous_Sheet_DB__03433456[[#This Row],[VALOR MENSAL]]*12</f>
        <v>487218.12</v>
      </c>
      <c r="L92" s="11">
        <v>45275</v>
      </c>
    </row>
    <row r="93" spans="2:12" s="7" customFormat="1" ht="56.25" x14ac:dyDescent="0.25">
      <c r="B93" s="13"/>
      <c r="C93" s="10" t="s">
        <v>256</v>
      </c>
      <c r="D93" s="10" t="s">
        <v>246</v>
      </c>
      <c r="E93" s="10" t="s">
        <v>247</v>
      </c>
      <c r="F93" s="10" t="s">
        <v>248</v>
      </c>
      <c r="G93" s="10" t="s">
        <v>249</v>
      </c>
      <c r="H93" s="10" t="s">
        <v>250</v>
      </c>
      <c r="I93" s="11" t="s">
        <v>257</v>
      </c>
      <c r="J93" s="12">
        <v>40601.51</v>
      </c>
      <c r="K93" s="12">
        <f>__Anonymous_Sheet_DB__03433456[[#This Row],[VALOR MENSAL]]*12</f>
        <v>487218.12</v>
      </c>
      <c r="L93" s="11">
        <v>45323</v>
      </c>
    </row>
    <row r="94" spans="2:12" s="7" customFormat="1" ht="56.25" x14ac:dyDescent="0.25">
      <c r="B94" s="14"/>
      <c r="C94" s="10" t="s">
        <v>258</v>
      </c>
      <c r="D94" s="10" t="s">
        <v>246</v>
      </c>
      <c r="E94" s="10" t="s">
        <v>247</v>
      </c>
      <c r="F94" s="10" t="s">
        <v>248</v>
      </c>
      <c r="G94" s="10" t="s">
        <v>249</v>
      </c>
      <c r="H94" s="10" t="s">
        <v>250</v>
      </c>
      <c r="I94" s="11" t="s">
        <v>259</v>
      </c>
      <c r="J94" s="12">
        <v>40601.51</v>
      </c>
      <c r="K94" s="12">
        <f>__Anonymous_Sheet_DB__03433456[[#This Row],[VALOR MENSAL]]*12</f>
        <v>487218.12</v>
      </c>
      <c r="L94" s="11">
        <v>45703</v>
      </c>
    </row>
    <row r="95" spans="2:12" s="7" customFormat="1" ht="37.5" x14ac:dyDescent="0.25">
      <c r="B95" s="8" t="s">
        <v>260</v>
      </c>
      <c r="C95" s="9" t="s">
        <v>261</v>
      </c>
      <c r="D95" s="10" t="s">
        <v>262</v>
      </c>
      <c r="E95" s="10" t="s">
        <v>263</v>
      </c>
      <c r="F95" s="10" t="s">
        <v>264</v>
      </c>
      <c r="G95" s="10" t="s">
        <v>265</v>
      </c>
      <c r="H95" s="10" t="s">
        <v>266</v>
      </c>
      <c r="I95" s="11" t="s">
        <v>267</v>
      </c>
      <c r="J95" s="12">
        <v>3750</v>
      </c>
      <c r="K95" s="12">
        <f>__Anonymous_Sheet_DB__03433456[[#This Row],[VALOR MENSAL]]*12</f>
        <v>45000</v>
      </c>
      <c r="L95" s="11">
        <v>44991</v>
      </c>
    </row>
    <row r="96" spans="2:12" s="7" customFormat="1" ht="37.5" x14ac:dyDescent="0.25">
      <c r="B96" s="13"/>
      <c r="C96" s="10" t="s">
        <v>268</v>
      </c>
      <c r="D96" s="10" t="s">
        <v>262</v>
      </c>
      <c r="E96" s="10" t="s">
        <v>263</v>
      </c>
      <c r="F96" s="10" t="s">
        <v>264</v>
      </c>
      <c r="G96" s="10" t="s">
        <v>265</v>
      </c>
      <c r="H96" s="10" t="s">
        <v>266</v>
      </c>
      <c r="I96" s="11" t="s">
        <v>269</v>
      </c>
      <c r="J96" s="12">
        <v>3750</v>
      </c>
      <c r="K96" s="12">
        <f>__Anonymous_Sheet_DB__03433456[[#This Row],[VALOR MENSAL]]*12</f>
        <v>45000</v>
      </c>
      <c r="L96" s="11">
        <v>45175</v>
      </c>
    </row>
    <row r="97" spans="2:12" s="7" customFormat="1" ht="37.5" x14ac:dyDescent="0.25">
      <c r="B97" s="13"/>
      <c r="C97" s="10" t="s">
        <v>270</v>
      </c>
      <c r="D97" s="10" t="s">
        <v>262</v>
      </c>
      <c r="E97" s="10" t="s">
        <v>263</v>
      </c>
      <c r="F97" s="10" t="s">
        <v>264</v>
      </c>
      <c r="G97" s="10" t="s">
        <v>265</v>
      </c>
      <c r="H97" s="10" t="s">
        <v>266</v>
      </c>
      <c r="I97" s="11" t="s">
        <v>271</v>
      </c>
      <c r="J97" s="12">
        <v>3750</v>
      </c>
      <c r="K97" s="12">
        <f>__Anonymous_Sheet_DB__03433456[[#This Row],[VALOR MENSAL]]*12</f>
        <v>45000</v>
      </c>
      <c r="L97" s="11">
        <v>45383</v>
      </c>
    </row>
    <row r="98" spans="2:12" s="7" customFormat="1" ht="37.5" x14ac:dyDescent="0.25">
      <c r="B98" s="13"/>
      <c r="C98" s="10" t="s">
        <v>272</v>
      </c>
      <c r="D98" s="10" t="s">
        <v>262</v>
      </c>
      <c r="E98" s="10" t="s">
        <v>263</v>
      </c>
      <c r="F98" s="10" t="s">
        <v>264</v>
      </c>
      <c r="G98" s="10" t="s">
        <v>265</v>
      </c>
      <c r="H98" s="10" t="s">
        <v>266</v>
      </c>
      <c r="I98" s="11" t="s">
        <v>273</v>
      </c>
      <c r="J98" s="12">
        <v>3750</v>
      </c>
      <c r="K98" s="12">
        <f>__Anonymous_Sheet_DB__03433456[[#This Row],[VALOR MENSAL]]*12</f>
        <v>45000</v>
      </c>
      <c r="L98" s="11">
        <v>45627</v>
      </c>
    </row>
    <row r="99" spans="2:12" s="7" customFormat="1" ht="37.5" x14ac:dyDescent="0.25">
      <c r="B99" s="14"/>
      <c r="C99" s="10" t="s">
        <v>274</v>
      </c>
      <c r="D99" s="10" t="s">
        <v>262</v>
      </c>
      <c r="E99" s="10" t="s">
        <v>263</v>
      </c>
      <c r="F99" s="10" t="s">
        <v>264</v>
      </c>
      <c r="G99" s="10" t="s">
        <v>265</v>
      </c>
      <c r="H99" s="10" t="s">
        <v>266</v>
      </c>
      <c r="I99" s="11" t="s">
        <v>64</v>
      </c>
      <c r="J99" s="12">
        <v>4660.3999999999996</v>
      </c>
      <c r="K99" s="12">
        <f>__Anonymous_Sheet_DB__03433456[[#This Row],[VALOR MENSAL]]*12</f>
        <v>55924.799999999996</v>
      </c>
      <c r="L99" s="11">
        <v>45986</v>
      </c>
    </row>
    <row r="100" spans="2:12" s="7" customFormat="1" ht="56.25" x14ac:dyDescent="0.25">
      <c r="B100" s="8" t="s">
        <v>275</v>
      </c>
      <c r="C100" s="9" t="s">
        <v>276</v>
      </c>
      <c r="D100" s="10" t="s">
        <v>277</v>
      </c>
      <c r="E100" s="10" t="s">
        <v>278</v>
      </c>
      <c r="F100" s="10" t="s">
        <v>279</v>
      </c>
      <c r="G100" s="10" t="s">
        <v>280</v>
      </c>
      <c r="H100" s="10" t="s">
        <v>281</v>
      </c>
      <c r="I100" s="11" t="s">
        <v>282</v>
      </c>
      <c r="J100" s="12">
        <v>5728.32</v>
      </c>
      <c r="K100" s="12">
        <f>__Anonymous_Sheet_DB__03433456[[#This Row],[VALOR MENSAL]]*12</f>
        <v>68739.839999999997</v>
      </c>
      <c r="L100" s="11">
        <v>45044</v>
      </c>
    </row>
    <row r="101" spans="2:12" s="7" customFormat="1" ht="56.25" x14ac:dyDescent="0.25">
      <c r="B101" s="13"/>
      <c r="C101" s="10" t="s">
        <v>283</v>
      </c>
      <c r="D101" s="10" t="s">
        <v>277</v>
      </c>
      <c r="E101" s="10" t="s">
        <v>278</v>
      </c>
      <c r="F101" s="10" t="s">
        <v>279</v>
      </c>
      <c r="G101" s="10" t="s">
        <v>280</v>
      </c>
      <c r="H101" s="10" t="s">
        <v>281</v>
      </c>
      <c r="I101" s="11" t="s">
        <v>282</v>
      </c>
      <c r="J101" s="12">
        <v>5922.12</v>
      </c>
      <c r="K101" s="12">
        <f>__Anonymous_Sheet_DB__03433456[[#This Row],[VALOR MENSAL]]*12</f>
        <v>71065.440000000002</v>
      </c>
      <c r="L101" s="11">
        <v>45057</v>
      </c>
    </row>
    <row r="102" spans="2:12" s="7" customFormat="1" ht="56.25" x14ac:dyDescent="0.25">
      <c r="B102" s="13"/>
      <c r="C102" s="10" t="s">
        <v>284</v>
      </c>
      <c r="D102" s="10" t="s">
        <v>277</v>
      </c>
      <c r="E102" s="10" t="s">
        <v>278</v>
      </c>
      <c r="F102" s="10" t="s">
        <v>279</v>
      </c>
      <c r="G102" s="10" t="s">
        <v>280</v>
      </c>
      <c r="H102" s="10" t="s">
        <v>281</v>
      </c>
      <c r="I102" s="11" t="s">
        <v>282</v>
      </c>
      <c r="J102" s="12">
        <v>6319.4</v>
      </c>
      <c r="K102" s="12">
        <f>__Anonymous_Sheet_DB__03433456[[#This Row],[VALOR MENSAL]]*12</f>
        <v>75832.799999999988</v>
      </c>
      <c r="L102" s="11">
        <v>45069</v>
      </c>
    </row>
    <row r="103" spans="2:12" s="7" customFormat="1" ht="56.25" x14ac:dyDescent="0.25">
      <c r="B103" s="14"/>
      <c r="C103" s="10" t="s">
        <v>285</v>
      </c>
      <c r="D103" s="10" t="s">
        <v>277</v>
      </c>
      <c r="E103" s="10" t="s">
        <v>278</v>
      </c>
      <c r="F103" s="10" t="s">
        <v>279</v>
      </c>
      <c r="G103" s="10" t="s">
        <v>280</v>
      </c>
      <c r="H103" s="10" t="s">
        <v>281</v>
      </c>
      <c r="I103" s="11" t="s">
        <v>286</v>
      </c>
      <c r="J103" s="12">
        <v>6319.4</v>
      </c>
      <c r="K103" s="12">
        <f>__Anonymous_Sheet_DB__03433456[[#This Row],[VALOR MENSAL]]*12</f>
        <v>75832.799999999988</v>
      </c>
      <c r="L103" s="11">
        <v>45666</v>
      </c>
    </row>
    <row r="104" spans="2:12" s="7" customFormat="1" ht="37.5" x14ac:dyDescent="0.25">
      <c r="B104" s="8" t="s">
        <v>287</v>
      </c>
      <c r="C104" s="9" t="s">
        <v>288</v>
      </c>
      <c r="D104" s="10" t="s">
        <v>289</v>
      </c>
      <c r="E104" s="10" t="s">
        <v>290</v>
      </c>
      <c r="F104" s="10" t="s">
        <v>291</v>
      </c>
      <c r="G104" s="10" t="s">
        <v>292</v>
      </c>
      <c r="H104" s="10" t="s">
        <v>293</v>
      </c>
      <c r="I104" s="11" t="s">
        <v>294</v>
      </c>
      <c r="J104" s="12">
        <v>1223756.1000000001</v>
      </c>
      <c r="K104" s="12">
        <f>__Anonymous_Sheet_DB__03433456[[#This Row],[VALOR MENSAL]]*12</f>
        <v>14685073.200000001</v>
      </c>
      <c r="L104" s="11">
        <v>45078</v>
      </c>
    </row>
    <row r="105" spans="2:12" s="7" customFormat="1" ht="37.5" x14ac:dyDescent="0.25">
      <c r="B105" s="13"/>
      <c r="C105" s="10" t="s">
        <v>295</v>
      </c>
      <c r="D105" s="10" t="s">
        <v>289</v>
      </c>
      <c r="E105" s="10" t="s">
        <v>290</v>
      </c>
      <c r="F105" s="10" t="s">
        <v>291</v>
      </c>
      <c r="G105" s="10" t="s">
        <v>292</v>
      </c>
      <c r="H105" s="10" t="s">
        <v>293</v>
      </c>
      <c r="I105" s="11" t="s">
        <v>296</v>
      </c>
      <c r="J105" s="12">
        <v>1101380.49</v>
      </c>
      <c r="K105" s="12">
        <f>__Anonymous_Sheet_DB__03433456[[#This Row],[VALOR MENSAL]]*12</f>
        <v>13216565.879999999</v>
      </c>
      <c r="L105" s="11">
        <v>45149</v>
      </c>
    </row>
    <row r="106" spans="2:12" s="7" customFormat="1" ht="37.5" x14ac:dyDescent="0.25">
      <c r="B106" s="13"/>
      <c r="C106" s="10" t="s">
        <v>297</v>
      </c>
      <c r="D106" s="10" t="s">
        <v>289</v>
      </c>
      <c r="E106" s="10" t="s">
        <v>290</v>
      </c>
      <c r="F106" s="10" t="s">
        <v>291</v>
      </c>
      <c r="G106" s="10" t="s">
        <v>292</v>
      </c>
      <c r="H106" s="10" t="s">
        <v>293</v>
      </c>
      <c r="I106" s="11" t="s">
        <v>298</v>
      </c>
      <c r="J106" s="12">
        <v>1341126.96</v>
      </c>
      <c r="K106" s="12">
        <f>__Anonymous_Sheet_DB__03433456[[#This Row],[VALOR MENSAL]]*12</f>
        <v>16093523.52</v>
      </c>
      <c r="L106" s="11">
        <v>45241</v>
      </c>
    </row>
    <row r="107" spans="2:12" s="7" customFormat="1" ht="37.5" x14ac:dyDescent="0.25">
      <c r="B107" s="13"/>
      <c r="C107" s="10" t="s">
        <v>299</v>
      </c>
      <c r="D107" s="10" t="s">
        <v>289</v>
      </c>
      <c r="E107" s="10" t="s">
        <v>290</v>
      </c>
      <c r="F107" s="10" t="s">
        <v>291</v>
      </c>
      <c r="G107" s="10" t="s">
        <v>292</v>
      </c>
      <c r="H107" s="10" t="s">
        <v>293</v>
      </c>
      <c r="I107" s="11" t="s">
        <v>300</v>
      </c>
      <c r="J107" s="12">
        <v>1398713.77</v>
      </c>
      <c r="K107" s="12">
        <f>__Anonymous_Sheet_DB__03433456[[#This Row],[VALOR MENSAL]]*12</f>
        <v>16784565.240000002</v>
      </c>
      <c r="L107" s="11">
        <v>45271</v>
      </c>
    </row>
    <row r="108" spans="2:12" s="7" customFormat="1" ht="37.5" x14ac:dyDescent="0.25">
      <c r="B108" s="13"/>
      <c r="C108" s="10" t="s">
        <v>301</v>
      </c>
      <c r="D108" s="10" t="s">
        <v>289</v>
      </c>
      <c r="E108" s="10" t="s">
        <v>290</v>
      </c>
      <c r="F108" s="10" t="s">
        <v>291</v>
      </c>
      <c r="G108" s="10" t="s">
        <v>292</v>
      </c>
      <c r="H108" s="10" t="s">
        <v>293</v>
      </c>
      <c r="I108" s="11" t="s">
        <v>302</v>
      </c>
      <c r="J108" s="12">
        <v>1398713.77</v>
      </c>
      <c r="K108" s="12">
        <f>__Anonymous_Sheet_DB__03433456[[#This Row],[VALOR MENSAL]]*12</f>
        <v>16784565.240000002</v>
      </c>
      <c r="L108" s="11">
        <v>45444</v>
      </c>
    </row>
    <row r="109" spans="2:12" s="7" customFormat="1" ht="37.5" x14ac:dyDescent="0.25">
      <c r="B109" s="13"/>
      <c r="C109" s="10" t="s">
        <v>303</v>
      </c>
      <c r="D109" s="10" t="s">
        <v>289</v>
      </c>
      <c r="E109" s="10" t="s">
        <v>290</v>
      </c>
      <c r="F109" s="10" t="s">
        <v>291</v>
      </c>
      <c r="G109" s="10" t="s">
        <v>292</v>
      </c>
      <c r="H109" s="10" t="s">
        <v>293</v>
      </c>
      <c r="I109" s="11" t="s">
        <v>302</v>
      </c>
      <c r="J109" s="12">
        <v>1266970.3400000001</v>
      </c>
      <c r="K109" s="12">
        <f>__Anonymous_Sheet_DB__03433456[[#This Row],[VALOR MENSAL]]*12</f>
        <v>15203644.080000002</v>
      </c>
      <c r="L109" s="11">
        <v>45716</v>
      </c>
    </row>
    <row r="110" spans="2:12" s="7" customFormat="1" ht="37.5" x14ac:dyDescent="0.25">
      <c r="B110" s="13"/>
      <c r="C110" s="10" t="s">
        <v>304</v>
      </c>
      <c r="D110" s="10" t="s">
        <v>289</v>
      </c>
      <c r="E110" s="10" t="s">
        <v>290</v>
      </c>
      <c r="F110" s="10" t="s">
        <v>291</v>
      </c>
      <c r="G110" s="10" t="s">
        <v>292</v>
      </c>
      <c r="H110" s="10" t="s">
        <v>293</v>
      </c>
      <c r="I110" s="11" t="s">
        <v>305</v>
      </c>
      <c r="J110" s="12">
        <v>1418705.37</v>
      </c>
      <c r="K110" s="12">
        <f>__Anonymous_Sheet_DB__03433456[[#This Row],[VALOR MENSAL]]*12</f>
        <v>17024464.440000001</v>
      </c>
      <c r="L110" s="11">
        <v>45809</v>
      </c>
    </row>
    <row r="111" spans="2:12" s="7" customFormat="1" ht="37.5" x14ac:dyDescent="0.25">
      <c r="B111" s="13"/>
      <c r="C111" s="10" t="s">
        <v>306</v>
      </c>
      <c r="D111" s="10" t="s">
        <v>289</v>
      </c>
      <c r="E111" s="10" t="s">
        <v>290</v>
      </c>
      <c r="F111" s="10" t="s">
        <v>291</v>
      </c>
      <c r="G111" s="10" t="s">
        <v>292</v>
      </c>
      <c r="H111" s="10" t="s">
        <v>293</v>
      </c>
      <c r="I111" s="11" t="s">
        <v>307</v>
      </c>
      <c r="J111" s="12">
        <v>1471397.09</v>
      </c>
      <c r="K111" s="12">
        <f>__Anonymous_Sheet_DB__03433456[[#This Row],[VALOR MENSAL]]*12</f>
        <v>17656765.080000002</v>
      </c>
      <c r="L111" s="11">
        <v>45809</v>
      </c>
    </row>
    <row r="112" spans="2:12" s="7" customFormat="1" ht="37.5" x14ac:dyDescent="0.25">
      <c r="B112" s="13"/>
      <c r="C112" s="10" t="s">
        <v>308</v>
      </c>
      <c r="D112" s="10" t="s">
        <v>289</v>
      </c>
      <c r="E112" s="10" t="s">
        <v>290</v>
      </c>
      <c r="F112" s="10" t="s">
        <v>291</v>
      </c>
      <c r="G112" s="10" t="s">
        <v>292</v>
      </c>
      <c r="H112" s="10" t="s">
        <v>293</v>
      </c>
      <c r="I112" s="11" t="s">
        <v>309</v>
      </c>
      <c r="J112" s="12">
        <v>1570097.09</v>
      </c>
      <c r="K112" s="12">
        <f>__Anonymous_Sheet_DB__03433456[[#This Row],[VALOR MENSAL]]*12</f>
        <v>18841165.080000002</v>
      </c>
      <c r="L112" s="11">
        <v>45962</v>
      </c>
    </row>
    <row r="113" spans="2:16" s="7" customFormat="1" ht="37.5" x14ac:dyDescent="0.25">
      <c r="B113" s="14"/>
      <c r="C113" s="10" t="s">
        <v>310</v>
      </c>
      <c r="D113" s="10" t="s">
        <v>289</v>
      </c>
      <c r="E113" s="10" t="s">
        <v>290</v>
      </c>
      <c r="F113" s="10" t="s">
        <v>291</v>
      </c>
      <c r="G113" s="10" t="s">
        <v>292</v>
      </c>
      <c r="H113" s="10" t="s">
        <v>293</v>
      </c>
      <c r="I113" s="11" t="s">
        <v>311</v>
      </c>
      <c r="J113" s="12">
        <v>1471397.09</v>
      </c>
      <c r="K113" s="12">
        <f>__Anonymous_Sheet_DB__03433456[[#This Row],[VALOR MENSAL]]*12</f>
        <v>17656765.080000002</v>
      </c>
      <c r="L113" s="11">
        <v>46003</v>
      </c>
    </row>
    <row r="114" spans="2:16" s="7" customFormat="1" ht="37.5" x14ac:dyDescent="0.25">
      <c r="B114" s="8" t="s">
        <v>312</v>
      </c>
      <c r="C114" s="9" t="s">
        <v>313</v>
      </c>
      <c r="D114" s="10" t="s">
        <v>314</v>
      </c>
      <c r="E114" s="10" t="s">
        <v>315</v>
      </c>
      <c r="F114" s="10" t="s">
        <v>316</v>
      </c>
      <c r="G114" s="10" t="s">
        <v>317</v>
      </c>
      <c r="H114" s="10" t="s">
        <v>318</v>
      </c>
      <c r="I114" s="11" t="s">
        <v>319</v>
      </c>
      <c r="J114" s="12">
        <v>965</v>
      </c>
      <c r="K114" s="12">
        <f>__Anonymous_Sheet_DB__03433456[[#This Row],[VALOR MENSAL]]*12</f>
        <v>11580</v>
      </c>
      <c r="L114" s="11">
        <v>45071</v>
      </c>
    </row>
    <row r="115" spans="2:16" s="7" customFormat="1" ht="37.5" x14ac:dyDescent="0.25">
      <c r="B115" s="13"/>
      <c r="C115" s="10" t="s">
        <v>320</v>
      </c>
      <c r="D115" s="10" t="s">
        <v>314</v>
      </c>
      <c r="E115" s="10" t="s">
        <v>315</v>
      </c>
      <c r="F115" s="10" t="s">
        <v>316</v>
      </c>
      <c r="G115" s="10" t="s">
        <v>317</v>
      </c>
      <c r="H115" s="10" t="s">
        <v>318</v>
      </c>
      <c r="I115" s="11" t="s">
        <v>321</v>
      </c>
      <c r="J115" s="12">
        <v>965</v>
      </c>
      <c r="K115" s="12">
        <f>__Anonymous_Sheet_DB__03433456[[#This Row],[VALOR MENSAL]]*12</f>
        <v>11580</v>
      </c>
      <c r="L115" s="11">
        <v>45386</v>
      </c>
    </row>
    <row r="116" spans="2:16" s="7" customFormat="1" ht="37.5" x14ac:dyDescent="0.25">
      <c r="B116" s="14"/>
      <c r="C116" s="10" t="s">
        <v>322</v>
      </c>
      <c r="D116" s="10" t="s">
        <v>314</v>
      </c>
      <c r="E116" s="10" t="s">
        <v>315</v>
      </c>
      <c r="F116" s="10" t="s">
        <v>316</v>
      </c>
      <c r="G116" s="10" t="s">
        <v>317</v>
      </c>
      <c r="H116" s="10" t="s">
        <v>318</v>
      </c>
      <c r="I116" s="11" t="s">
        <v>323</v>
      </c>
      <c r="J116" s="12">
        <v>965</v>
      </c>
      <c r="K116" s="12">
        <f>__Anonymous_Sheet_DB__03433456[[#This Row],[VALOR MENSAL]]*12</f>
        <v>11580</v>
      </c>
      <c r="L116" s="11">
        <v>45796</v>
      </c>
    </row>
    <row r="117" spans="2:16" s="7" customFormat="1" ht="37.5" x14ac:dyDescent="0.25">
      <c r="B117" s="8" t="s">
        <v>324</v>
      </c>
      <c r="C117" s="9" t="s">
        <v>325</v>
      </c>
      <c r="D117" s="10" t="s">
        <v>326</v>
      </c>
      <c r="E117" s="10" t="s">
        <v>327</v>
      </c>
      <c r="F117" s="10" t="s">
        <v>328</v>
      </c>
      <c r="G117" s="10" t="s">
        <v>329</v>
      </c>
      <c r="H117" s="10" t="s">
        <v>330</v>
      </c>
      <c r="I117" s="11" t="s">
        <v>331</v>
      </c>
      <c r="J117" s="12">
        <v>416.66660000000002</v>
      </c>
      <c r="K117" s="12">
        <f>__Anonymous_Sheet_DB__03433456[[#This Row],[VALOR MENSAL]]*12</f>
        <v>4999.9992000000002</v>
      </c>
      <c r="L117" s="11">
        <v>45097</v>
      </c>
    </row>
    <row r="118" spans="2:16" s="7" customFormat="1" ht="37.5" x14ac:dyDescent="0.25">
      <c r="B118" s="13"/>
      <c r="C118" s="10" t="s">
        <v>332</v>
      </c>
      <c r="D118" s="10" t="s">
        <v>326</v>
      </c>
      <c r="E118" s="10" t="s">
        <v>327</v>
      </c>
      <c r="F118" s="10" t="s">
        <v>328</v>
      </c>
      <c r="G118" s="10" t="s">
        <v>329</v>
      </c>
      <c r="H118" s="10" t="s">
        <v>330</v>
      </c>
      <c r="I118" s="11" t="s">
        <v>333</v>
      </c>
      <c r="J118" s="12">
        <v>416.66660000000002</v>
      </c>
      <c r="K118" s="12">
        <f>__Anonymous_Sheet_DB__03433456[[#This Row],[VALOR MENSAL]]*12</f>
        <v>4999.9992000000002</v>
      </c>
      <c r="L118" s="11">
        <v>45463</v>
      </c>
    </row>
    <row r="119" spans="2:16" s="7" customFormat="1" ht="37.5" x14ac:dyDescent="0.25">
      <c r="B119" s="14"/>
      <c r="C119" s="10" t="s">
        <v>334</v>
      </c>
      <c r="D119" s="10" t="s">
        <v>326</v>
      </c>
      <c r="E119" s="10" t="s">
        <v>327</v>
      </c>
      <c r="F119" s="10" t="s">
        <v>328</v>
      </c>
      <c r="G119" s="10" t="s">
        <v>329</v>
      </c>
      <c r="H119" s="10" t="s">
        <v>330</v>
      </c>
      <c r="I119" s="11" t="s">
        <v>335</v>
      </c>
      <c r="J119" s="12">
        <v>416.66660000000002</v>
      </c>
      <c r="K119" s="12">
        <f>__Anonymous_Sheet_DB__03433456[[#This Row],[VALOR MENSAL]]*12</f>
        <v>4999.9992000000002</v>
      </c>
      <c r="L119" s="11">
        <v>45828</v>
      </c>
    </row>
    <row r="120" spans="2:16" s="7" customFormat="1" ht="37.5" x14ac:dyDescent="0.25">
      <c r="B120" s="10" t="s">
        <v>336</v>
      </c>
      <c r="C120" s="10" t="s">
        <v>337</v>
      </c>
      <c r="D120" s="10" t="s">
        <v>338</v>
      </c>
      <c r="E120" s="10" t="s">
        <v>339</v>
      </c>
      <c r="F120" s="10" t="s">
        <v>340</v>
      </c>
      <c r="G120" s="10" t="s">
        <v>341</v>
      </c>
      <c r="H120" s="10" t="s">
        <v>342</v>
      </c>
      <c r="I120" s="11" t="s">
        <v>343</v>
      </c>
      <c r="J120" s="12">
        <v>3000</v>
      </c>
      <c r="K120" s="12">
        <f>__Anonymous_Sheet_DB__03433456[[#This Row],[VALOR MENSAL]]*12</f>
        <v>36000</v>
      </c>
      <c r="L120" s="11">
        <v>45252</v>
      </c>
    </row>
    <row r="121" spans="2:16" s="7" customFormat="1" ht="37.5" x14ac:dyDescent="0.25">
      <c r="B121" s="8" t="s">
        <v>344</v>
      </c>
      <c r="C121" s="10" t="s">
        <v>345</v>
      </c>
      <c r="D121" s="10" t="s">
        <v>346</v>
      </c>
      <c r="E121" s="10" t="s">
        <v>347</v>
      </c>
      <c r="F121" s="10" t="s">
        <v>348</v>
      </c>
      <c r="G121" s="10" t="s">
        <v>349</v>
      </c>
      <c r="H121" s="10" t="s">
        <v>350</v>
      </c>
      <c r="I121" s="11" t="s">
        <v>351</v>
      </c>
      <c r="J121" s="12">
        <v>4500</v>
      </c>
      <c r="K121" s="12">
        <f>J121*12</f>
        <v>54000</v>
      </c>
      <c r="L121" s="11">
        <v>45352</v>
      </c>
    </row>
    <row r="122" spans="2:16" s="7" customFormat="1" ht="37.5" x14ac:dyDescent="0.25">
      <c r="B122" s="14"/>
      <c r="C122" s="10" t="s">
        <v>352</v>
      </c>
      <c r="D122" s="10" t="s">
        <v>346</v>
      </c>
      <c r="E122" s="10" t="s">
        <v>347</v>
      </c>
      <c r="F122" s="10" t="s">
        <v>348</v>
      </c>
      <c r="G122" s="10" t="s">
        <v>349</v>
      </c>
      <c r="H122" s="10" t="s">
        <v>350</v>
      </c>
      <c r="I122" s="11" t="s">
        <v>353</v>
      </c>
      <c r="J122" s="12">
        <v>5312.5</v>
      </c>
      <c r="K122" s="12">
        <f>J122*12</f>
        <v>63750</v>
      </c>
      <c r="L122" s="11">
        <v>45776</v>
      </c>
    </row>
    <row r="123" spans="2:16" s="7" customFormat="1" ht="56.25" x14ac:dyDescent="0.25">
      <c r="B123" s="8">
        <v>24</v>
      </c>
      <c r="C123" s="10" t="s">
        <v>354</v>
      </c>
      <c r="D123" s="10" t="s">
        <v>355</v>
      </c>
      <c r="E123" s="10" t="s">
        <v>356</v>
      </c>
      <c r="F123" s="10" t="s">
        <v>357</v>
      </c>
      <c r="G123" s="10" t="s">
        <v>358</v>
      </c>
      <c r="H123" s="10" t="s">
        <v>359</v>
      </c>
      <c r="I123" s="11" t="s">
        <v>34</v>
      </c>
      <c r="J123" s="12">
        <v>7064.32</v>
      </c>
      <c r="K123" s="12">
        <f t="shared" ref="K123:K159" si="0">J123*12</f>
        <v>84771.839999999997</v>
      </c>
      <c r="L123" s="11">
        <v>44712</v>
      </c>
      <c r="N123" s="15"/>
      <c r="O123" s="15"/>
      <c r="P123" s="16"/>
    </row>
    <row r="124" spans="2:16" s="7" customFormat="1" ht="56.25" x14ac:dyDescent="0.25">
      <c r="B124" s="13"/>
      <c r="C124" s="10" t="s">
        <v>360</v>
      </c>
      <c r="D124" s="10" t="s">
        <v>355</v>
      </c>
      <c r="E124" s="10" t="s">
        <v>356</v>
      </c>
      <c r="F124" s="10" t="s">
        <v>357</v>
      </c>
      <c r="G124" s="10" t="s">
        <v>358</v>
      </c>
      <c r="H124" s="10" t="s">
        <v>361</v>
      </c>
      <c r="I124" s="11" t="s">
        <v>294</v>
      </c>
      <c r="J124" s="12">
        <v>7342.36</v>
      </c>
      <c r="K124" s="12">
        <f t="shared" si="0"/>
        <v>88108.319999999992</v>
      </c>
      <c r="L124" s="11">
        <v>45078</v>
      </c>
      <c r="N124" s="15"/>
      <c r="O124" s="15"/>
      <c r="P124" s="16"/>
    </row>
    <row r="125" spans="2:16" s="7" customFormat="1" ht="56.25" x14ac:dyDescent="0.25">
      <c r="B125" s="13"/>
      <c r="C125" s="10" t="s">
        <v>362</v>
      </c>
      <c r="D125" s="10" t="s">
        <v>355</v>
      </c>
      <c r="E125" s="10" t="s">
        <v>356</v>
      </c>
      <c r="F125" s="10" t="s">
        <v>357</v>
      </c>
      <c r="G125" s="10" t="s">
        <v>358</v>
      </c>
      <c r="H125" s="10" t="s">
        <v>361</v>
      </c>
      <c r="I125" s="11" t="s">
        <v>302</v>
      </c>
      <c r="J125" s="12">
        <v>7625.77</v>
      </c>
      <c r="K125" s="12">
        <f t="shared" si="0"/>
        <v>91509.24</v>
      </c>
      <c r="L125" s="11">
        <v>45443</v>
      </c>
    </row>
    <row r="126" spans="2:16" s="7" customFormat="1" ht="56.25" x14ac:dyDescent="0.25">
      <c r="B126" s="14"/>
      <c r="C126" s="10" t="s">
        <v>363</v>
      </c>
      <c r="D126" s="10" t="s">
        <v>355</v>
      </c>
      <c r="E126" s="10" t="s">
        <v>356</v>
      </c>
      <c r="F126" s="10" t="s">
        <v>357</v>
      </c>
      <c r="G126" s="10" t="s">
        <v>358</v>
      </c>
      <c r="H126" s="10" t="s">
        <v>361</v>
      </c>
      <c r="I126" s="11" t="s">
        <v>364</v>
      </c>
      <c r="J126" s="12">
        <v>8047.45</v>
      </c>
      <c r="K126" s="12">
        <f t="shared" si="0"/>
        <v>96569.4</v>
      </c>
      <c r="L126" s="11">
        <v>45809</v>
      </c>
    </row>
    <row r="127" spans="2:16" s="7" customFormat="1" ht="37.5" x14ac:dyDescent="0.25">
      <c r="B127" s="8" t="s">
        <v>365</v>
      </c>
      <c r="C127" s="9" t="s">
        <v>366</v>
      </c>
      <c r="D127" s="10" t="s">
        <v>367</v>
      </c>
      <c r="E127" s="10" t="s">
        <v>368</v>
      </c>
      <c r="F127" s="10" t="s">
        <v>369</v>
      </c>
      <c r="G127" s="10" t="s">
        <v>358</v>
      </c>
      <c r="H127" s="10" t="s">
        <v>370</v>
      </c>
      <c r="I127" s="11" t="s">
        <v>371</v>
      </c>
      <c r="J127" s="12">
        <v>4500</v>
      </c>
      <c r="K127" s="12">
        <f t="shared" si="0"/>
        <v>54000</v>
      </c>
      <c r="L127" s="11">
        <v>44757</v>
      </c>
      <c r="N127" s="15"/>
      <c r="O127" s="15"/>
      <c r="P127" s="16"/>
    </row>
    <row r="128" spans="2:16" s="7" customFormat="1" ht="37.5" x14ac:dyDescent="0.25">
      <c r="B128" s="13"/>
      <c r="C128" s="10" t="s">
        <v>360</v>
      </c>
      <c r="D128" s="10" t="s">
        <v>367</v>
      </c>
      <c r="E128" s="10" t="s">
        <v>368</v>
      </c>
      <c r="F128" s="10" t="s">
        <v>369</v>
      </c>
      <c r="G128" s="10" t="s">
        <v>358</v>
      </c>
      <c r="H128" s="10" t="s">
        <v>370</v>
      </c>
      <c r="I128" s="11" t="s">
        <v>372</v>
      </c>
      <c r="J128" s="12">
        <v>4500</v>
      </c>
      <c r="K128" s="12">
        <f t="shared" si="0"/>
        <v>54000</v>
      </c>
      <c r="L128" s="11">
        <v>45140</v>
      </c>
      <c r="N128" s="15"/>
      <c r="O128" s="15"/>
      <c r="P128" s="16"/>
    </row>
    <row r="129" spans="2:16" s="7" customFormat="1" ht="37.5" x14ac:dyDescent="0.25">
      <c r="B129" s="13"/>
      <c r="C129" s="10" t="s">
        <v>362</v>
      </c>
      <c r="D129" s="10" t="s">
        <v>367</v>
      </c>
      <c r="E129" s="10" t="s">
        <v>368</v>
      </c>
      <c r="F129" s="10" t="s">
        <v>369</v>
      </c>
      <c r="G129" s="10" t="s">
        <v>358</v>
      </c>
      <c r="H129" s="10" t="s">
        <v>370</v>
      </c>
      <c r="I129" s="11" t="s">
        <v>373</v>
      </c>
      <c r="J129" s="12">
        <v>4500</v>
      </c>
      <c r="K129" s="12">
        <f t="shared" si="0"/>
        <v>54000</v>
      </c>
      <c r="L129" s="11">
        <v>45495</v>
      </c>
    </row>
    <row r="130" spans="2:16" s="7" customFormat="1" ht="37.5" x14ac:dyDescent="0.25">
      <c r="B130" s="14"/>
      <c r="C130" s="10" t="s">
        <v>363</v>
      </c>
      <c r="D130" s="10" t="s">
        <v>367</v>
      </c>
      <c r="E130" s="10" t="s">
        <v>368</v>
      </c>
      <c r="F130" s="10" t="s">
        <v>369</v>
      </c>
      <c r="G130" s="10" t="s">
        <v>358</v>
      </c>
      <c r="H130" s="10" t="s">
        <v>370</v>
      </c>
      <c r="I130" s="11" t="s">
        <v>374</v>
      </c>
      <c r="J130" s="12">
        <v>4500</v>
      </c>
      <c r="K130" s="12">
        <f t="shared" si="0"/>
        <v>54000</v>
      </c>
      <c r="L130" s="11">
        <v>45805</v>
      </c>
    </row>
    <row r="131" spans="2:16" s="7" customFormat="1" ht="37.5" x14ac:dyDescent="0.25">
      <c r="B131" s="8" t="s">
        <v>375</v>
      </c>
      <c r="C131" s="10" t="s">
        <v>354</v>
      </c>
      <c r="D131" s="10" t="s">
        <v>376</v>
      </c>
      <c r="E131" s="10" t="s">
        <v>377</v>
      </c>
      <c r="F131" s="10" t="s">
        <v>378</v>
      </c>
      <c r="G131" s="10" t="s">
        <v>379</v>
      </c>
      <c r="H131" s="10" t="s">
        <v>380</v>
      </c>
      <c r="I131" s="11" t="s">
        <v>20</v>
      </c>
      <c r="J131" s="12">
        <v>3100</v>
      </c>
      <c r="K131" s="12">
        <f t="shared" si="0"/>
        <v>37200</v>
      </c>
      <c r="L131" s="11">
        <v>44722</v>
      </c>
      <c r="N131" s="15"/>
      <c r="O131" s="15"/>
      <c r="P131" s="16"/>
    </row>
    <row r="132" spans="2:16" s="7" customFormat="1" ht="37.5" x14ac:dyDescent="0.25">
      <c r="B132" s="13"/>
      <c r="C132" s="10" t="s">
        <v>360</v>
      </c>
      <c r="D132" s="10" t="s">
        <v>376</v>
      </c>
      <c r="E132" s="10" t="s">
        <v>377</v>
      </c>
      <c r="F132" s="10" t="s">
        <v>378</v>
      </c>
      <c r="G132" s="10" t="s">
        <v>379</v>
      </c>
      <c r="H132" s="10" t="s">
        <v>380</v>
      </c>
      <c r="I132" s="11" t="s">
        <v>36</v>
      </c>
      <c r="J132" s="12">
        <v>3100</v>
      </c>
      <c r="K132" s="12">
        <f t="shared" si="0"/>
        <v>37200</v>
      </c>
      <c r="L132" s="11">
        <v>45091</v>
      </c>
      <c r="N132" s="15"/>
      <c r="O132" s="15"/>
      <c r="P132" s="16"/>
    </row>
    <row r="133" spans="2:16" s="7" customFormat="1" ht="37.5" x14ac:dyDescent="0.25">
      <c r="B133" s="13"/>
      <c r="C133" s="10" t="s">
        <v>362</v>
      </c>
      <c r="D133" s="10" t="s">
        <v>376</v>
      </c>
      <c r="E133" s="10" t="s">
        <v>377</v>
      </c>
      <c r="F133" s="10" t="s">
        <v>378</v>
      </c>
      <c r="G133" s="10" t="s">
        <v>379</v>
      </c>
      <c r="H133" s="10" t="s">
        <v>380</v>
      </c>
      <c r="I133" s="11" t="s">
        <v>381</v>
      </c>
      <c r="J133" s="12">
        <v>3100</v>
      </c>
      <c r="K133" s="12">
        <f t="shared" si="0"/>
        <v>37200</v>
      </c>
      <c r="L133" s="11">
        <v>45456</v>
      </c>
    </row>
    <row r="134" spans="2:16" s="7" customFormat="1" ht="37.5" x14ac:dyDescent="0.25">
      <c r="B134" s="14"/>
      <c r="C134" s="10" t="s">
        <v>363</v>
      </c>
      <c r="D134" s="10" t="s">
        <v>376</v>
      </c>
      <c r="E134" s="10" t="s">
        <v>377</v>
      </c>
      <c r="F134" s="10" t="s">
        <v>378</v>
      </c>
      <c r="G134" s="10" t="s">
        <v>379</v>
      </c>
      <c r="H134" s="10" t="s">
        <v>380</v>
      </c>
      <c r="I134" s="11" t="s">
        <v>382</v>
      </c>
      <c r="J134" s="12">
        <v>3100</v>
      </c>
      <c r="K134" s="12">
        <f t="shared" si="0"/>
        <v>37200</v>
      </c>
      <c r="L134" s="11">
        <v>45861</v>
      </c>
    </row>
    <row r="135" spans="2:16" s="7" customFormat="1" ht="37.5" x14ac:dyDescent="0.25">
      <c r="B135" s="8" t="s">
        <v>383</v>
      </c>
      <c r="C135" s="10" t="s">
        <v>354</v>
      </c>
      <c r="D135" s="10" t="s">
        <v>384</v>
      </c>
      <c r="E135" s="10" t="s">
        <v>385</v>
      </c>
      <c r="F135" s="10" t="s">
        <v>386</v>
      </c>
      <c r="G135" s="10" t="s">
        <v>387</v>
      </c>
      <c r="H135" s="10" t="s">
        <v>388</v>
      </c>
      <c r="I135" s="11" t="s">
        <v>389</v>
      </c>
      <c r="J135" s="12">
        <v>1800</v>
      </c>
      <c r="K135" s="12">
        <f t="shared" si="0"/>
        <v>21600</v>
      </c>
      <c r="L135" s="11">
        <v>44739</v>
      </c>
      <c r="N135" s="15"/>
      <c r="O135" s="15"/>
      <c r="P135" s="16"/>
    </row>
    <row r="136" spans="2:16" s="7" customFormat="1" ht="37.5" x14ac:dyDescent="0.25">
      <c r="B136" s="13"/>
      <c r="C136" s="10" t="s">
        <v>360</v>
      </c>
      <c r="D136" s="10" t="s">
        <v>384</v>
      </c>
      <c r="E136" s="10" t="s">
        <v>385</v>
      </c>
      <c r="F136" s="10" t="s">
        <v>386</v>
      </c>
      <c r="G136" s="10" t="s">
        <v>387</v>
      </c>
      <c r="H136" s="10" t="s">
        <v>388</v>
      </c>
      <c r="I136" s="11" t="s">
        <v>389</v>
      </c>
      <c r="J136" s="12">
        <v>1800</v>
      </c>
      <c r="K136" s="12">
        <f t="shared" si="0"/>
        <v>21600</v>
      </c>
      <c r="L136" s="11">
        <v>45124</v>
      </c>
      <c r="N136" s="15"/>
      <c r="O136" s="15"/>
      <c r="P136" s="16"/>
    </row>
    <row r="137" spans="2:16" s="7" customFormat="1" ht="37.5" x14ac:dyDescent="0.25">
      <c r="B137" s="13"/>
      <c r="C137" s="10" t="s">
        <v>362</v>
      </c>
      <c r="D137" s="10" t="s">
        <v>384</v>
      </c>
      <c r="E137" s="10" t="s">
        <v>385</v>
      </c>
      <c r="F137" s="10" t="s">
        <v>386</v>
      </c>
      <c r="G137" s="10" t="s">
        <v>387</v>
      </c>
      <c r="H137" s="10" t="s">
        <v>388</v>
      </c>
      <c r="I137" s="11" t="s">
        <v>390</v>
      </c>
      <c r="J137" s="12">
        <v>1750</v>
      </c>
      <c r="K137" s="12">
        <f t="shared" si="0"/>
        <v>21000</v>
      </c>
      <c r="L137" s="11">
        <v>45163</v>
      </c>
      <c r="N137" s="15"/>
      <c r="O137" s="15"/>
      <c r="P137" s="16"/>
    </row>
    <row r="138" spans="2:16" s="7" customFormat="1" ht="37.5" x14ac:dyDescent="0.25">
      <c r="B138" s="13"/>
      <c r="C138" s="10" t="s">
        <v>363</v>
      </c>
      <c r="D138" s="10" t="s">
        <v>384</v>
      </c>
      <c r="E138" s="10" t="s">
        <v>385</v>
      </c>
      <c r="F138" s="10" t="s">
        <v>386</v>
      </c>
      <c r="G138" s="10" t="s">
        <v>387</v>
      </c>
      <c r="H138" s="10" t="s">
        <v>388</v>
      </c>
      <c r="I138" s="11" t="s">
        <v>391</v>
      </c>
      <c r="J138" s="12">
        <v>1750</v>
      </c>
      <c r="K138" s="12">
        <f t="shared" si="0"/>
        <v>21000</v>
      </c>
      <c r="L138" s="11">
        <v>45490</v>
      </c>
      <c r="N138" s="15"/>
      <c r="O138" s="15"/>
      <c r="P138" s="16"/>
    </row>
    <row r="139" spans="2:16" s="7" customFormat="1" ht="37.5" x14ac:dyDescent="0.25">
      <c r="B139" s="13"/>
      <c r="C139" s="10" t="s">
        <v>392</v>
      </c>
      <c r="D139" s="10" t="s">
        <v>393</v>
      </c>
      <c r="E139" s="10" t="s">
        <v>394</v>
      </c>
      <c r="F139" s="10" t="s">
        <v>395</v>
      </c>
      <c r="G139" s="10" t="s">
        <v>387</v>
      </c>
      <c r="H139" s="10" t="s">
        <v>388</v>
      </c>
      <c r="I139" s="11" t="s">
        <v>396</v>
      </c>
      <c r="J139" s="12">
        <v>1750</v>
      </c>
      <c r="K139" s="12">
        <f t="shared" si="0"/>
        <v>21000</v>
      </c>
      <c r="L139" s="11">
        <v>45625</v>
      </c>
    </row>
    <row r="140" spans="2:16" s="7" customFormat="1" ht="37.5" x14ac:dyDescent="0.25">
      <c r="B140" s="14"/>
      <c r="C140" s="10" t="s">
        <v>397</v>
      </c>
      <c r="D140" s="10" t="s">
        <v>393</v>
      </c>
      <c r="E140" s="10" t="s">
        <v>394</v>
      </c>
      <c r="F140" s="10" t="s">
        <v>395</v>
      </c>
      <c r="G140" s="10" t="s">
        <v>387</v>
      </c>
      <c r="H140" s="10" t="s">
        <v>388</v>
      </c>
      <c r="I140" s="11" t="s">
        <v>398</v>
      </c>
      <c r="J140" s="12">
        <v>1750</v>
      </c>
      <c r="K140" s="12">
        <f t="shared" si="0"/>
        <v>21000</v>
      </c>
      <c r="L140" s="11">
        <v>45834</v>
      </c>
    </row>
    <row r="141" spans="2:16" s="7" customFormat="1" ht="37.5" x14ac:dyDescent="0.25">
      <c r="B141" s="8" t="s">
        <v>399</v>
      </c>
      <c r="C141" s="10" t="s">
        <v>354</v>
      </c>
      <c r="D141" s="10" t="s">
        <v>400</v>
      </c>
      <c r="E141" s="10" t="s">
        <v>401</v>
      </c>
      <c r="F141" s="10" t="s">
        <v>402</v>
      </c>
      <c r="G141" s="10" t="s">
        <v>403</v>
      </c>
      <c r="H141" s="10" t="s">
        <v>404</v>
      </c>
      <c r="I141" s="11" t="s">
        <v>405</v>
      </c>
      <c r="J141" s="12">
        <v>10813.88</v>
      </c>
      <c r="K141" s="12">
        <f t="shared" si="0"/>
        <v>129766.56</v>
      </c>
      <c r="L141" s="11">
        <v>44761</v>
      </c>
      <c r="N141" s="15"/>
      <c r="O141" s="15"/>
      <c r="P141" s="16"/>
    </row>
    <row r="142" spans="2:16" s="7" customFormat="1" ht="37.5" x14ac:dyDescent="0.25">
      <c r="B142" s="13"/>
      <c r="C142" s="10" t="s">
        <v>360</v>
      </c>
      <c r="D142" s="10" t="s">
        <v>400</v>
      </c>
      <c r="E142" s="10" t="s">
        <v>401</v>
      </c>
      <c r="F142" s="10" t="s">
        <v>402</v>
      </c>
      <c r="G142" s="10" t="s">
        <v>403</v>
      </c>
      <c r="H142" s="10" t="s">
        <v>404</v>
      </c>
      <c r="I142" s="11" t="s">
        <v>406</v>
      </c>
      <c r="J142" s="12">
        <v>10813.88</v>
      </c>
      <c r="K142" s="12">
        <f t="shared" si="0"/>
        <v>129766.56</v>
      </c>
      <c r="L142" s="11">
        <v>45126</v>
      </c>
      <c r="N142" s="15"/>
      <c r="O142" s="15"/>
      <c r="P142" s="16"/>
    </row>
    <row r="143" spans="2:16" s="7" customFormat="1" ht="37.5" x14ac:dyDescent="0.25">
      <c r="B143" s="13"/>
      <c r="C143" s="10" t="s">
        <v>362</v>
      </c>
      <c r="D143" s="10" t="s">
        <v>400</v>
      </c>
      <c r="E143" s="10" t="s">
        <v>401</v>
      </c>
      <c r="F143" s="10" t="s">
        <v>402</v>
      </c>
      <c r="G143" s="10" t="s">
        <v>403</v>
      </c>
      <c r="H143" s="10" t="s">
        <v>404</v>
      </c>
      <c r="I143" s="11" t="s">
        <v>407</v>
      </c>
      <c r="J143" s="12">
        <v>5358.56</v>
      </c>
      <c r="K143" s="12">
        <v>64302.720000000001</v>
      </c>
      <c r="L143" s="11">
        <v>45492</v>
      </c>
    </row>
    <row r="144" spans="2:16" s="7" customFormat="1" ht="37.5" x14ac:dyDescent="0.25">
      <c r="B144" s="14"/>
      <c r="C144" s="10" t="s">
        <v>363</v>
      </c>
      <c r="D144" s="10" t="s">
        <v>400</v>
      </c>
      <c r="E144" s="10" t="s">
        <v>401</v>
      </c>
      <c r="F144" s="10" t="s">
        <v>402</v>
      </c>
      <c r="G144" s="10" t="s">
        <v>403</v>
      </c>
      <c r="H144" s="10" t="s">
        <v>404</v>
      </c>
      <c r="I144" s="11" t="s">
        <v>408</v>
      </c>
      <c r="J144" s="12">
        <v>5640.42</v>
      </c>
      <c r="K144" s="12">
        <f>J144*11</f>
        <v>62044.62</v>
      </c>
      <c r="L144" s="11">
        <v>45857</v>
      </c>
    </row>
    <row r="145" spans="2:16" s="7" customFormat="1" ht="56.25" x14ac:dyDescent="0.25">
      <c r="B145" s="8" t="s">
        <v>409</v>
      </c>
      <c r="C145" s="9" t="s">
        <v>410</v>
      </c>
      <c r="D145" s="10" t="s">
        <v>411</v>
      </c>
      <c r="E145" s="10" t="s">
        <v>412</v>
      </c>
      <c r="F145" s="10" t="s">
        <v>413</v>
      </c>
      <c r="G145" s="10" t="s">
        <v>414</v>
      </c>
      <c r="H145" s="10" t="s">
        <v>415</v>
      </c>
      <c r="I145" s="11" t="s">
        <v>119</v>
      </c>
      <c r="J145" s="12">
        <v>3150</v>
      </c>
      <c r="K145" s="12">
        <f t="shared" si="0"/>
        <v>37800</v>
      </c>
      <c r="L145" s="11">
        <v>45261</v>
      </c>
      <c r="N145" s="15"/>
      <c r="O145" s="15"/>
      <c r="P145" s="16"/>
    </row>
    <row r="146" spans="2:16" s="7" customFormat="1" ht="56.25" x14ac:dyDescent="0.25">
      <c r="B146" s="13"/>
      <c r="C146" s="9" t="s">
        <v>202</v>
      </c>
      <c r="D146" s="10" t="s">
        <v>411</v>
      </c>
      <c r="E146" s="10" t="s">
        <v>412</v>
      </c>
      <c r="F146" s="10" t="s">
        <v>413</v>
      </c>
      <c r="G146" s="10" t="s">
        <v>414</v>
      </c>
      <c r="H146" s="10" t="s">
        <v>415</v>
      </c>
      <c r="I146" s="11" t="s">
        <v>62</v>
      </c>
      <c r="J146" s="12">
        <v>3150</v>
      </c>
      <c r="K146" s="12">
        <f t="shared" si="0"/>
        <v>37800</v>
      </c>
      <c r="L146" s="11">
        <v>45625</v>
      </c>
      <c r="N146" s="15"/>
      <c r="O146" s="15"/>
      <c r="P146" s="16"/>
    </row>
    <row r="147" spans="2:16" s="7" customFormat="1" ht="56.25" x14ac:dyDescent="0.25">
      <c r="B147" s="14"/>
      <c r="C147" s="9" t="s">
        <v>204</v>
      </c>
      <c r="D147" s="10" t="s">
        <v>411</v>
      </c>
      <c r="E147" s="10" t="s">
        <v>412</v>
      </c>
      <c r="F147" s="10" t="s">
        <v>413</v>
      </c>
      <c r="G147" s="10" t="s">
        <v>414</v>
      </c>
      <c r="H147" s="10" t="s">
        <v>415</v>
      </c>
      <c r="I147" s="11" t="s">
        <v>64</v>
      </c>
      <c r="J147" s="12">
        <v>3150</v>
      </c>
      <c r="K147" s="12">
        <f>J147*7</f>
        <v>22050</v>
      </c>
      <c r="L147" s="11">
        <v>45960</v>
      </c>
      <c r="N147" s="15"/>
      <c r="O147" s="15"/>
      <c r="P147" s="16"/>
    </row>
    <row r="148" spans="2:16" s="7" customFormat="1" ht="37.5" x14ac:dyDescent="0.25">
      <c r="B148" s="8" t="s">
        <v>416</v>
      </c>
      <c r="C148" s="9" t="s">
        <v>417</v>
      </c>
      <c r="D148" s="10" t="s">
        <v>418</v>
      </c>
      <c r="E148" s="10" t="s">
        <v>419</v>
      </c>
      <c r="F148" s="10" t="s">
        <v>420</v>
      </c>
      <c r="G148" s="10" t="s">
        <v>421</v>
      </c>
      <c r="H148" s="10" t="s">
        <v>422</v>
      </c>
      <c r="I148" s="11" t="s">
        <v>257</v>
      </c>
      <c r="J148" s="12">
        <v>880</v>
      </c>
      <c r="K148" s="12">
        <f t="shared" si="0"/>
        <v>10560</v>
      </c>
      <c r="L148" s="11">
        <v>45320</v>
      </c>
      <c r="N148" s="15"/>
      <c r="O148" s="15"/>
      <c r="P148" s="16"/>
    </row>
    <row r="149" spans="2:16" s="7" customFormat="1" ht="37.5" x14ac:dyDescent="0.25">
      <c r="B149" s="14"/>
      <c r="C149" s="9" t="s">
        <v>236</v>
      </c>
      <c r="D149" s="10" t="s">
        <v>418</v>
      </c>
      <c r="E149" s="10" t="s">
        <v>419</v>
      </c>
      <c r="F149" s="10" t="s">
        <v>420</v>
      </c>
      <c r="G149" s="10" t="s">
        <v>421</v>
      </c>
      <c r="H149" s="10" t="s">
        <v>422</v>
      </c>
      <c r="I149" s="11" t="s">
        <v>423</v>
      </c>
      <c r="J149" s="12">
        <v>640</v>
      </c>
      <c r="K149" s="12">
        <f t="shared" si="0"/>
        <v>7680</v>
      </c>
      <c r="L149" s="11">
        <v>45687</v>
      </c>
      <c r="N149" s="15"/>
      <c r="O149" s="15"/>
      <c r="P149" s="16"/>
    </row>
    <row r="150" spans="2:16" s="7" customFormat="1" ht="56.25" x14ac:dyDescent="0.25">
      <c r="B150" s="8" t="s">
        <v>424</v>
      </c>
      <c r="C150" s="9" t="s">
        <v>425</v>
      </c>
      <c r="D150" s="10" t="s">
        <v>426</v>
      </c>
      <c r="E150" s="10" t="s">
        <v>427</v>
      </c>
      <c r="F150" s="10" t="s">
        <v>291</v>
      </c>
      <c r="G150" s="10" t="s">
        <v>292</v>
      </c>
      <c r="H150" s="10" t="s">
        <v>428</v>
      </c>
      <c r="I150" s="11" t="s">
        <v>429</v>
      </c>
      <c r="J150" s="12">
        <v>167700</v>
      </c>
      <c r="K150" s="12">
        <f t="shared" si="0"/>
        <v>2012400</v>
      </c>
      <c r="L150" s="11">
        <v>45383</v>
      </c>
    </row>
    <row r="151" spans="2:16" s="7" customFormat="1" ht="56.25" x14ac:dyDescent="0.25">
      <c r="B151" s="13"/>
      <c r="C151" s="10" t="s">
        <v>430</v>
      </c>
      <c r="D151" s="10" t="s">
        <v>426</v>
      </c>
      <c r="E151" s="10" t="s">
        <v>427</v>
      </c>
      <c r="F151" s="10" t="s">
        <v>291</v>
      </c>
      <c r="G151" s="10" t="s">
        <v>292</v>
      </c>
      <c r="H151" s="10" t="s">
        <v>428</v>
      </c>
      <c r="I151" s="11" t="s">
        <v>431</v>
      </c>
      <c r="J151" s="12">
        <v>167700</v>
      </c>
      <c r="K151" s="12">
        <f t="shared" si="0"/>
        <v>2012400</v>
      </c>
      <c r="L151" s="11">
        <v>45716</v>
      </c>
    </row>
    <row r="152" spans="2:16" s="7" customFormat="1" ht="56.25" x14ac:dyDescent="0.25">
      <c r="B152" s="14"/>
      <c r="C152" s="10" t="s">
        <v>432</v>
      </c>
      <c r="D152" s="10" t="s">
        <v>426</v>
      </c>
      <c r="E152" s="10" t="s">
        <v>427</v>
      </c>
      <c r="F152" s="10" t="s">
        <v>291</v>
      </c>
      <c r="G152" s="10" t="s">
        <v>292</v>
      </c>
      <c r="H152" s="10" t="s">
        <v>428</v>
      </c>
      <c r="I152" s="11" t="s">
        <v>433</v>
      </c>
      <c r="J152" s="12">
        <v>181067.25</v>
      </c>
      <c r="K152" s="12">
        <f t="shared" si="0"/>
        <v>2172807</v>
      </c>
      <c r="L152" s="11">
        <v>46086</v>
      </c>
    </row>
    <row r="153" spans="2:16" s="7" customFormat="1" ht="37.5" x14ac:dyDescent="0.25">
      <c r="B153" s="8" t="s">
        <v>434</v>
      </c>
      <c r="C153" s="10" t="s">
        <v>435</v>
      </c>
      <c r="D153" s="10" t="s">
        <v>436</v>
      </c>
      <c r="E153" s="10" t="s">
        <v>437</v>
      </c>
      <c r="F153" s="10" t="s">
        <v>438</v>
      </c>
      <c r="G153" s="10" t="s">
        <v>439</v>
      </c>
      <c r="H153" s="10" t="s">
        <v>440</v>
      </c>
      <c r="I153" s="11" t="s">
        <v>441</v>
      </c>
      <c r="J153" s="12">
        <v>16530.900000000001</v>
      </c>
      <c r="K153" s="12">
        <f t="shared" si="0"/>
        <v>198370.80000000002</v>
      </c>
      <c r="L153" s="11">
        <v>45419</v>
      </c>
    </row>
    <row r="154" spans="2:16" s="7" customFormat="1" ht="37.5" x14ac:dyDescent="0.25">
      <c r="B154" s="13"/>
      <c r="C154" s="10" t="s">
        <v>442</v>
      </c>
      <c r="D154" s="10" t="s">
        <v>436</v>
      </c>
      <c r="E154" s="10" t="s">
        <v>437</v>
      </c>
      <c r="F154" s="10" t="s">
        <v>438</v>
      </c>
      <c r="G154" s="10" t="s">
        <v>439</v>
      </c>
      <c r="H154" s="10" t="s">
        <v>440</v>
      </c>
      <c r="I154" s="11" t="s">
        <v>443</v>
      </c>
      <c r="J154" s="12">
        <v>16530.900000000001</v>
      </c>
      <c r="K154" s="12">
        <f t="shared" si="0"/>
        <v>198370.80000000002</v>
      </c>
      <c r="L154" s="11">
        <v>45740</v>
      </c>
    </row>
    <row r="155" spans="2:16" s="7" customFormat="1" ht="37.5" x14ac:dyDescent="0.25">
      <c r="B155" s="13"/>
      <c r="C155" s="10" t="s">
        <v>444</v>
      </c>
      <c r="D155" s="10" t="s">
        <v>436</v>
      </c>
      <c r="E155" s="10" t="s">
        <v>437</v>
      </c>
      <c r="F155" s="10" t="s">
        <v>438</v>
      </c>
      <c r="G155" s="10" t="s">
        <v>439</v>
      </c>
      <c r="H155" s="10" t="s">
        <v>440</v>
      </c>
      <c r="I155" s="11" t="s">
        <v>445</v>
      </c>
      <c r="J155" s="12">
        <v>20460</v>
      </c>
      <c r="K155" s="12">
        <f t="shared" si="0"/>
        <v>245520</v>
      </c>
      <c r="L155" s="11">
        <v>45922</v>
      </c>
      <c r="N155" s="15"/>
      <c r="O155" s="15"/>
      <c r="P155" s="16"/>
    </row>
    <row r="156" spans="2:16" s="7" customFormat="1" ht="37.5" x14ac:dyDescent="0.25">
      <c r="B156" s="8" t="s">
        <v>446</v>
      </c>
      <c r="C156" s="10" t="s">
        <v>447</v>
      </c>
      <c r="D156" s="10" t="s">
        <v>448</v>
      </c>
      <c r="E156" s="10" t="s">
        <v>449</v>
      </c>
      <c r="F156" s="10" t="s">
        <v>450</v>
      </c>
      <c r="G156" s="10" t="s">
        <v>451</v>
      </c>
      <c r="H156" s="10" t="s">
        <v>452</v>
      </c>
      <c r="I156" s="11" t="s">
        <v>453</v>
      </c>
      <c r="J156" s="12">
        <v>8000</v>
      </c>
      <c r="K156" s="12">
        <f t="shared" si="0"/>
        <v>96000</v>
      </c>
      <c r="L156" s="11">
        <v>45474</v>
      </c>
    </row>
    <row r="157" spans="2:16" s="7" customFormat="1" ht="37.5" x14ac:dyDescent="0.25">
      <c r="B157" s="14"/>
      <c r="C157" s="10" t="s">
        <v>454</v>
      </c>
      <c r="D157" s="10" t="s">
        <v>448</v>
      </c>
      <c r="E157" s="10" t="s">
        <v>449</v>
      </c>
      <c r="F157" s="10" t="s">
        <v>450</v>
      </c>
      <c r="G157" s="10" t="s">
        <v>451</v>
      </c>
      <c r="H157" s="10" t="s">
        <v>452</v>
      </c>
      <c r="I157" s="11" t="s">
        <v>455</v>
      </c>
      <c r="J157" s="12">
        <v>8000</v>
      </c>
      <c r="K157" s="12">
        <f t="shared" si="0"/>
        <v>96000</v>
      </c>
      <c r="L157" s="11">
        <v>45839</v>
      </c>
      <c r="N157" s="15"/>
      <c r="O157" s="15"/>
      <c r="P157" s="16"/>
    </row>
    <row r="158" spans="2:16" s="7" customFormat="1" ht="56.25" x14ac:dyDescent="0.25">
      <c r="B158" s="8" t="s">
        <v>456</v>
      </c>
      <c r="C158" s="9" t="s">
        <v>457</v>
      </c>
      <c r="D158" s="10" t="s">
        <v>458</v>
      </c>
      <c r="E158" s="10" t="s">
        <v>459</v>
      </c>
      <c r="F158" s="10" t="s">
        <v>460</v>
      </c>
      <c r="G158" s="10" t="s">
        <v>461</v>
      </c>
      <c r="H158" s="10" t="s">
        <v>462</v>
      </c>
      <c r="I158" s="11" t="s">
        <v>463</v>
      </c>
      <c r="J158" s="12">
        <v>20999.45</v>
      </c>
      <c r="K158" s="12">
        <f t="shared" si="0"/>
        <v>251993.40000000002</v>
      </c>
      <c r="L158" s="11">
        <v>45519</v>
      </c>
      <c r="N158" s="15"/>
      <c r="O158" s="15"/>
      <c r="P158" s="16"/>
    </row>
    <row r="159" spans="2:16" s="7" customFormat="1" ht="56.25" x14ac:dyDescent="0.25">
      <c r="B159" s="14"/>
      <c r="C159" s="9" t="s">
        <v>35</v>
      </c>
      <c r="D159" s="10" t="s">
        <v>458</v>
      </c>
      <c r="E159" s="10" t="s">
        <v>459</v>
      </c>
      <c r="F159" s="10" t="s">
        <v>460</v>
      </c>
      <c r="G159" s="10" t="s">
        <v>461</v>
      </c>
      <c r="H159" s="10" t="s">
        <v>462</v>
      </c>
      <c r="I159" s="11" t="s">
        <v>464</v>
      </c>
      <c r="J159" s="12">
        <v>22180.6</v>
      </c>
      <c r="K159" s="12">
        <f t="shared" si="0"/>
        <v>266167.19999999995</v>
      </c>
      <c r="L159" s="11">
        <v>45870</v>
      </c>
      <c r="N159" s="15"/>
      <c r="O159" s="15"/>
      <c r="P159" s="16"/>
    </row>
    <row r="160" spans="2:16" s="7" customFormat="1" ht="37.5" x14ac:dyDescent="0.25">
      <c r="B160" s="8" t="s">
        <v>465</v>
      </c>
      <c r="C160" s="9" t="s">
        <v>466</v>
      </c>
      <c r="D160" s="10" t="s">
        <v>467</v>
      </c>
      <c r="E160" s="10" t="s">
        <v>468</v>
      </c>
      <c r="F160" s="10" t="s">
        <v>469</v>
      </c>
      <c r="G160" s="10" t="s">
        <v>470</v>
      </c>
      <c r="H160" s="10" t="s">
        <v>471</v>
      </c>
      <c r="I160" s="11" t="s">
        <v>472</v>
      </c>
      <c r="J160" s="12">
        <v>71080</v>
      </c>
      <c r="K160" s="12">
        <f>J160*12</f>
        <v>852960</v>
      </c>
      <c r="L160" s="11">
        <v>45609</v>
      </c>
      <c r="N160" s="15"/>
      <c r="O160" s="15"/>
      <c r="P160" s="16"/>
    </row>
    <row r="161" spans="2:16" s="7" customFormat="1" ht="37.5" x14ac:dyDescent="0.25">
      <c r="B161" s="13"/>
      <c r="C161" s="9" t="s">
        <v>473</v>
      </c>
      <c r="D161" s="10" t="s">
        <v>467</v>
      </c>
      <c r="E161" s="10" t="s">
        <v>468</v>
      </c>
      <c r="F161" s="10" t="s">
        <v>469</v>
      </c>
      <c r="G161" s="10" t="s">
        <v>470</v>
      </c>
      <c r="H161" s="10" t="s">
        <v>471</v>
      </c>
      <c r="I161" s="11" t="s">
        <v>474</v>
      </c>
      <c r="J161" s="12">
        <v>71080</v>
      </c>
      <c r="K161" s="12">
        <f>J161*1</f>
        <v>71080</v>
      </c>
      <c r="L161" s="11">
        <v>45998</v>
      </c>
      <c r="N161" s="15"/>
      <c r="O161" s="15"/>
      <c r="P161" s="16"/>
    </row>
    <row r="162" spans="2:16" s="7" customFormat="1" ht="37.5" x14ac:dyDescent="0.25">
      <c r="B162" s="14"/>
      <c r="C162" s="9" t="s">
        <v>475</v>
      </c>
      <c r="D162" s="10" t="s">
        <v>467</v>
      </c>
      <c r="E162" s="10" t="s">
        <v>468</v>
      </c>
      <c r="F162" s="10" t="s">
        <v>469</v>
      </c>
      <c r="G162" s="10" t="s">
        <v>470</v>
      </c>
      <c r="H162" s="10" t="s">
        <v>471</v>
      </c>
      <c r="I162" s="11" t="s">
        <v>476</v>
      </c>
      <c r="J162" s="12">
        <v>71080</v>
      </c>
      <c r="K162" s="12">
        <f>J162*1</f>
        <v>71080</v>
      </c>
      <c r="L162" s="11">
        <v>46029</v>
      </c>
      <c r="N162" s="15"/>
      <c r="O162" s="15"/>
      <c r="P162" s="16"/>
    </row>
    <row r="163" spans="2:16" s="7" customFormat="1" ht="37.5" x14ac:dyDescent="0.25">
      <c r="B163" s="8" t="s">
        <v>477</v>
      </c>
      <c r="C163" s="9" t="s">
        <v>478</v>
      </c>
      <c r="D163" s="10" t="s">
        <v>479</v>
      </c>
      <c r="E163" s="10" t="s">
        <v>480</v>
      </c>
      <c r="F163" s="10" t="s">
        <v>481</v>
      </c>
      <c r="G163" s="10" t="s">
        <v>482</v>
      </c>
      <c r="H163" s="10" t="s">
        <v>483</v>
      </c>
      <c r="I163" s="11" t="s">
        <v>484</v>
      </c>
      <c r="J163" s="12">
        <v>3839</v>
      </c>
      <c r="K163" s="12">
        <v>3839</v>
      </c>
      <c r="L163" s="11">
        <v>45628</v>
      </c>
      <c r="N163" s="15"/>
      <c r="O163" s="15"/>
      <c r="P163" s="16"/>
    </row>
    <row r="164" spans="2:16" s="7" customFormat="1" ht="37.5" x14ac:dyDescent="0.25">
      <c r="B164" s="14"/>
      <c r="C164" s="9" t="s">
        <v>268</v>
      </c>
      <c r="D164" s="10" t="s">
        <v>479</v>
      </c>
      <c r="E164" s="10" t="s">
        <v>480</v>
      </c>
      <c r="F164" s="10" t="s">
        <v>481</v>
      </c>
      <c r="G164" s="10" t="s">
        <v>482</v>
      </c>
      <c r="H164" s="10" t="s">
        <v>483</v>
      </c>
      <c r="I164" s="11" t="s">
        <v>485</v>
      </c>
      <c r="J164" s="12">
        <v>3839</v>
      </c>
      <c r="K164" s="12">
        <v>3839</v>
      </c>
      <c r="L164" s="11">
        <v>45992</v>
      </c>
      <c r="N164" s="15"/>
      <c r="O164" s="15"/>
      <c r="P164" s="16"/>
    </row>
    <row r="165" spans="2:16" s="7" customFormat="1" ht="37.5" x14ac:dyDescent="0.25">
      <c r="B165" s="10" t="s">
        <v>486</v>
      </c>
      <c r="C165" s="9" t="s">
        <v>487</v>
      </c>
      <c r="D165" s="10" t="s">
        <v>488</v>
      </c>
      <c r="E165" s="10" t="s">
        <v>489</v>
      </c>
      <c r="F165" s="10" t="s">
        <v>490</v>
      </c>
      <c r="G165" s="10" t="s">
        <v>491</v>
      </c>
      <c r="H165" s="10" t="s">
        <v>492</v>
      </c>
      <c r="I165" s="11" t="s">
        <v>493</v>
      </c>
      <c r="J165" s="12">
        <v>14500</v>
      </c>
      <c r="K165" s="12">
        <v>14500</v>
      </c>
      <c r="L165" s="11">
        <v>45653</v>
      </c>
    </row>
    <row r="166" spans="2:16" s="7" customFormat="1" ht="56.25" x14ac:dyDescent="0.25">
      <c r="B166" s="8" t="s">
        <v>494</v>
      </c>
      <c r="C166" s="9" t="s">
        <v>495</v>
      </c>
      <c r="D166" s="10" t="s">
        <v>496</v>
      </c>
      <c r="E166" s="10" t="s">
        <v>497</v>
      </c>
      <c r="F166" s="10" t="s">
        <v>498</v>
      </c>
      <c r="G166" s="10" t="s">
        <v>499</v>
      </c>
      <c r="H166" s="10" t="s">
        <v>500</v>
      </c>
      <c r="I166" s="11" t="s">
        <v>501</v>
      </c>
      <c r="J166" s="12">
        <v>12000</v>
      </c>
      <c r="K166" s="12">
        <f t="shared" ref="K166:K171" si="1">J166*12</f>
        <v>144000</v>
      </c>
      <c r="L166" s="11">
        <v>45717</v>
      </c>
    </row>
    <row r="167" spans="2:16" s="7" customFormat="1" ht="56.25" x14ac:dyDescent="0.25">
      <c r="B167" s="13"/>
      <c r="C167" s="9" t="s">
        <v>236</v>
      </c>
      <c r="D167" s="10" t="s">
        <v>496</v>
      </c>
      <c r="E167" s="10" t="s">
        <v>497</v>
      </c>
      <c r="F167" s="10" t="s">
        <v>498</v>
      </c>
      <c r="G167" s="10" t="s">
        <v>499</v>
      </c>
      <c r="H167" s="10" t="s">
        <v>500</v>
      </c>
      <c r="I167" s="11" t="s">
        <v>502</v>
      </c>
      <c r="J167" s="12">
        <v>12000</v>
      </c>
      <c r="K167" s="12">
        <f t="shared" si="1"/>
        <v>144000</v>
      </c>
      <c r="L167" s="11">
        <v>45727</v>
      </c>
      <c r="N167" s="15"/>
      <c r="O167" s="15"/>
      <c r="P167" s="16"/>
    </row>
    <row r="168" spans="2:16" s="7" customFormat="1" ht="56.25" x14ac:dyDescent="0.25">
      <c r="B168" s="14"/>
      <c r="C168" s="9" t="s">
        <v>238</v>
      </c>
      <c r="D168" s="10" t="s">
        <v>496</v>
      </c>
      <c r="E168" s="10" t="s">
        <v>497</v>
      </c>
      <c r="F168" s="10" t="s">
        <v>498</v>
      </c>
      <c r="G168" s="10" t="s">
        <v>499</v>
      </c>
      <c r="H168" s="10" t="s">
        <v>500</v>
      </c>
      <c r="I168" s="11" t="s">
        <v>503</v>
      </c>
      <c r="J168" s="12">
        <v>12000</v>
      </c>
      <c r="K168" s="12">
        <f>J168*5</f>
        <v>60000</v>
      </c>
      <c r="L168" s="11">
        <v>46054</v>
      </c>
      <c r="N168" s="15"/>
      <c r="O168" s="15"/>
      <c r="P168" s="16"/>
    </row>
    <row r="169" spans="2:16" s="7" customFormat="1" ht="75" x14ac:dyDescent="0.25">
      <c r="B169" s="8" t="s">
        <v>504</v>
      </c>
      <c r="C169" s="9" t="s">
        <v>505</v>
      </c>
      <c r="D169" s="10" t="s">
        <v>506</v>
      </c>
      <c r="E169" s="10" t="s">
        <v>507</v>
      </c>
      <c r="F169" s="10" t="s">
        <v>508</v>
      </c>
      <c r="G169" s="10" t="s">
        <v>509</v>
      </c>
      <c r="H169" s="10" t="s">
        <v>510</v>
      </c>
      <c r="I169" s="11" t="s">
        <v>511</v>
      </c>
      <c r="J169" s="12">
        <v>1000</v>
      </c>
      <c r="K169" s="12">
        <f t="shared" si="1"/>
        <v>12000</v>
      </c>
      <c r="L169" s="11">
        <v>45447</v>
      </c>
      <c r="N169" s="15"/>
      <c r="O169" s="15"/>
      <c r="P169" s="16"/>
    </row>
    <row r="170" spans="2:16" s="7" customFormat="1" ht="75" x14ac:dyDescent="0.25">
      <c r="B170" s="14"/>
      <c r="C170" s="9" t="s">
        <v>512</v>
      </c>
      <c r="D170" s="10" t="s">
        <v>506</v>
      </c>
      <c r="E170" s="10" t="s">
        <v>507</v>
      </c>
      <c r="F170" s="10" t="s">
        <v>508</v>
      </c>
      <c r="G170" s="10" t="s">
        <v>509</v>
      </c>
      <c r="H170" s="10" t="s">
        <v>510</v>
      </c>
      <c r="I170" s="11" t="s">
        <v>513</v>
      </c>
      <c r="J170" s="12">
        <v>1000</v>
      </c>
      <c r="K170" s="12">
        <f t="shared" si="1"/>
        <v>12000</v>
      </c>
      <c r="L170" s="11">
        <v>45716</v>
      </c>
      <c r="N170" s="15"/>
      <c r="O170" s="15"/>
      <c r="P170" s="16"/>
    </row>
    <row r="171" spans="2:16" s="7" customFormat="1" ht="37.5" x14ac:dyDescent="0.25">
      <c r="B171" s="8" t="s">
        <v>514</v>
      </c>
      <c r="C171" s="9" t="s">
        <v>515</v>
      </c>
      <c r="D171" s="10" t="s">
        <v>516</v>
      </c>
      <c r="E171" s="10" t="s">
        <v>517</v>
      </c>
      <c r="F171" s="10" t="s">
        <v>518</v>
      </c>
      <c r="G171" s="10" t="s">
        <v>519</v>
      </c>
      <c r="H171" s="10" t="s">
        <v>520</v>
      </c>
      <c r="I171" s="11" t="s">
        <v>521</v>
      </c>
      <c r="J171" s="12">
        <v>62000</v>
      </c>
      <c r="K171" s="12">
        <f t="shared" si="1"/>
        <v>744000</v>
      </c>
      <c r="L171" s="11">
        <v>45685</v>
      </c>
      <c r="N171" s="15"/>
      <c r="O171" s="15"/>
      <c r="P171" s="16"/>
    </row>
    <row r="172" spans="2:16" s="7" customFormat="1" ht="37.5" x14ac:dyDescent="0.25">
      <c r="B172" s="14"/>
      <c r="C172" s="9" t="s">
        <v>430</v>
      </c>
      <c r="D172" s="10" t="s">
        <v>516</v>
      </c>
      <c r="E172" s="10" t="s">
        <v>517</v>
      </c>
      <c r="F172" s="10" t="s">
        <v>518</v>
      </c>
      <c r="G172" s="10" t="s">
        <v>519</v>
      </c>
      <c r="H172" s="10" t="s">
        <v>520</v>
      </c>
      <c r="I172" s="11" t="s">
        <v>522</v>
      </c>
      <c r="J172" s="12">
        <v>62000</v>
      </c>
      <c r="K172" s="12">
        <f>J172*5</f>
        <v>310000</v>
      </c>
      <c r="L172" s="11">
        <v>46056</v>
      </c>
      <c r="N172" s="15"/>
      <c r="O172" s="15"/>
      <c r="P172" s="16"/>
    </row>
    <row r="173" spans="2:16" s="7" customFormat="1" ht="56.25" x14ac:dyDescent="0.25">
      <c r="B173" s="8" t="s">
        <v>523</v>
      </c>
      <c r="C173" s="9" t="s">
        <v>524</v>
      </c>
      <c r="D173" s="10" t="s">
        <v>525</v>
      </c>
      <c r="E173" s="10" t="s">
        <v>526</v>
      </c>
      <c r="F173" s="10" t="s">
        <v>527</v>
      </c>
      <c r="G173" s="10" t="s">
        <v>528</v>
      </c>
      <c r="H173" s="10" t="s">
        <v>529</v>
      </c>
      <c r="I173" s="11" t="s">
        <v>530</v>
      </c>
      <c r="J173" s="12">
        <v>3200</v>
      </c>
      <c r="K173" s="12">
        <f>J173*6</f>
        <v>19200</v>
      </c>
      <c r="L173" s="11">
        <v>45705</v>
      </c>
      <c r="N173" s="15"/>
      <c r="O173" s="15"/>
      <c r="P173" s="16"/>
    </row>
    <row r="174" spans="2:16" s="7" customFormat="1" ht="56.25" x14ac:dyDescent="0.25">
      <c r="B174" s="14"/>
      <c r="C174" s="9" t="s">
        <v>531</v>
      </c>
      <c r="D174" s="10" t="s">
        <v>525</v>
      </c>
      <c r="E174" s="10" t="s">
        <v>526</v>
      </c>
      <c r="F174" s="10" t="s">
        <v>527</v>
      </c>
      <c r="G174" s="10" t="s">
        <v>528</v>
      </c>
      <c r="H174" s="10" t="s">
        <v>529</v>
      </c>
      <c r="I174" s="11" t="s">
        <v>532</v>
      </c>
      <c r="J174" s="12">
        <v>3200</v>
      </c>
      <c r="K174" s="12">
        <f>J174*10</f>
        <v>32000</v>
      </c>
      <c r="L174" s="11">
        <v>45887</v>
      </c>
      <c r="N174" s="15"/>
      <c r="O174" s="15"/>
      <c r="P174" s="16"/>
    </row>
    <row r="175" spans="2:16" s="7" customFormat="1" ht="56.25" x14ac:dyDescent="0.25">
      <c r="B175" s="10" t="s">
        <v>533</v>
      </c>
      <c r="C175" s="9" t="s">
        <v>534</v>
      </c>
      <c r="D175" s="10" t="s">
        <v>535</v>
      </c>
      <c r="E175" s="10" t="s">
        <v>536</v>
      </c>
      <c r="F175" s="10" t="s">
        <v>537</v>
      </c>
      <c r="G175" s="10" t="s">
        <v>538</v>
      </c>
      <c r="H175" s="10" t="s">
        <v>539</v>
      </c>
      <c r="I175" s="11" t="s">
        <v>230</v>
      </c>
      <c r="J175" s="12">
        <v>10315</v>
      </c>
      <c r="K175" s="12">
        <v>10315</v>
      </c>
      <c r="L175" s="11">
        <v>45714</v>
      </c>
    </row>
    <row r="176" spans="2:16" s="7" customFormat="1" ht="56.25" x14ac:dyDescent="0.25">
      <c r="B176" s="8" t="s">
        <v>540</v>
      </c>
      <c r="C176" s="9" t="s">
        <v>541</v>
      </c>
      <c r="D176" s="10" t="s">
        <v>82</v>
      </c>
      <c r="E176" s="10" t="s">
        <v>68</v>
      </c>
      <c r="F176" s="10" t="s">
        <v>69</v>
      </c>
      <c r="G176" s="10" t="s">
        <v>70</v>
      </c>
      <c r="H176" s="9" t="s">
        <v>542</v>
      </c>
      <c r="I176" s="11" t="s">
        <v>543</v>
      </c>
      <c r="J176" s="12">
        <v>2924.01</v>
      </c>
      <c r="K176" s="12">
        <f t="shared" ref="K176:K189" si="2">J176*12</f>
        <v>35088.120000000003</v>
      </c>
      <c r="L176" s="11">
        <v>45733</v>
      </c>
    </row>
    <row r="177" spans="2:16" s="7" customFormat="1" ht="56.25" x14ac:dyDescent="0.25">
      <c r="B177" s="13"/>
      <c r="C177" s="9" t="s">
        <v>252</v>
      </c>
      <c r="D177" s="10" t="s">
        <v>82</v>
      </c>
      <c r="E177" s="10" t="s">
        <v>68</v>
      </c>
      <c r="F177" s="10" t="s">
        <v>69</v>
      </c>
      <c r="G177" s="10" t="s">
        <v>70</v>
      </c>
      <c r="H177" s="9" t="s">
        <v>542</v>
      </c>
      <c r="I177" s="11" t="s">
        <v>544</v>
      </c>
      <c r="J177" s="12">
        <v>3484.91</v>
      </c>
      <c r="K177" s="12">
        <f t="shared" si="2"/>
        <v>41818.92</v>
      </c>
      <c r="L177" s="11">
        <v>45944</v>
      </c>
    </row>
    <row r="178" spans="2:16" s="7" customFormat="1" ht="56.25" x14ac:dyDescent="0.25">
      <c r="B178" s="14"/>
      <c r="C178" s="9" t="s">
        <v>253</v>
      </c>
      <c r="D178" s="10" t="s">
        <v>82</v>
      </c>
      <c r="E178" s="10" t="s">
        <v>68</v>
      </c>
      <c r="F178" s="10" t="s">
        <v>69</v>
      </c>
      <c r="G178" s="10" t="s">
        <v>70</v>
      </c>
      <c r="H178" s="9" t="s">
        <v>542</v>
      </c>
      <c r="I178" s="11" t="s">
        <v>545</v>
      </c>
      <c r="J178" s="12">
        <v>3721.94</v>
      </c>
      <c r="K178" s="12">
        <f t="shared" si="2"/>
        <v>44663.28</v>
      </c>
      <c r="L178" s="11">
        <v>46009</v>
      </c>
      <c r="N178" s="15"/>
      <c r="O178" s="15"/>
      <c r="P178" s="16"/>
    </row>
    <row r="179" spans="2:16" s="7" customFormat="1" ht="75" x14ac:dyDescent="0.25">
      <c r="B179" s="10" t="s">
        <v>546</v>
      </c>
      <c r="C179" s="9" t="s">
        <v>547</v>
      </c>
      <c r="D179" s="10" t="s">
        <v>548</v>
      </c>
      <c r="E179" s="10" t="s">
        <v>549</v>
      </c>
      <c r="F179" s="10" t="s">
        <v>550</v>
      </c>
      <c r="G179" s="10" t="s">
        <v>551</v>
      </c>
      <c r="H179" s="10" t="s">
        <v>552</v>
      </c>
      <c r="I179" s="11" t="s">
        <v>553</v>
      </c>
      <c r="J179" s="12">
        <v>1940</v>
      </c>
      <c r="K179" s="12">
        <f t="shared" si="2"/>
        <v>23280</v>
      </c>
      <c r="L179" s="11">
        <v>45733</v>
      </c>
    </row>
    <row r="180" spans="2:16" s="7" customFormat="1" ht="37.5" x14ac:dyDescent="0.25">
      <c r="B180" s="10" t="s">
        <v>554</v>
      </c>
      <c r="C180" s="9" t="s">
        <v>555</v>
      </c>
      <c r="D180" s="10" t="s">
        <v>556</v>
      </c>
      <c r="E180" s="10" t="s">
        <v>557</v>
      </c>
      <c r="F180" s="10" t="s">
        <v>558</v>
      </c>
      <c r="G180" s="10" t="s">
        <v>559</v>
      </c>
      <c r="H180" s="10" t="s">
        <v>560</v>
      </c>
      <c r="I180" s="11" t="s">
        <v>561</v>
      </c>
      <c r="J180" s="12">
        <v>1440</v>
      </c>
      <c r="K180" s="12">
        <f t="shared" si="2"/>
        <v>17280</v>
      </c>
      <c r="L180" s="11">
        <v>45742</v>
      </c>
    </row>
    <row r="181" spans="2:16" s="7" customFormat="1" ht="93.75" x14ac:dyDescent="0.25">
      <c r="B181" s="10" t="s">
        <v>562</v>
      </c>
      <c r="C181" s="9" t="s">
        <v>563</v>
      </c>
      <c r="D181" s="10" t="s">
        <v>564</v>
      </c>
      <c r="E181" s="10" t="s">
        <v>565</v>
      </c>
      <c r="F181" s="10" t="s">
        <v>566</v>
      </c>
      <c r="G181" s="10" t="s">
        <v>567</v>
      </c>
      <c r="H181" s="10" t="s">
        <v>568</v>
      </c>
      <c r="I181" s="11" t="s">
        <v>569</v>
      </c>
      <c r="J181" s="12">
        <v>13700</v>
      </c>
      <c r="K181" s="12">
        <f t="shared" si="2"/>
        <v>164400</v>
      </c>
      <c r="L181" s="11">
        <v>45757</v>
      </c>
    </row>
    <row r="182" spans="2:16" s="7" customFormat="1" ht="56.25" x14ac:dyDescent="0.25">
      <c r="B182" s="8" t="s">
        <v>570</v>
      </c>
      <c r="C182" s="9" t="s">
        <v>571</v>
      </c>
      <c r="D182" s="10" t="s">
        <v>572</v>
      </c>
      <c r="E182" s="10" t="s">
        <v>573</v>
      </c>
      <c r="F182" s="10" t="s">
        <v>574</v>
      </c>
      <c r="G182" s="10" t="s">
        <v>575</v>
      </c>
      <c r="H182" s="10" t="s">
        <v>576</v>
      </c>
      <c r="I182" s="11" t="s">
        <v>577</v>
      </c>
      <c r="J182" s="12">
        <v>90000</v>
      </c>
      <c r="K182" s="12">
        <f t="shared" si="2"/>
        <v>1080000</v>
      </c>
      <c r="L182" s="11">
        <v>45785</v>
      </c>
    </row>
    <row r="183" spans="2:16" s="7" customFormat="1" ht="56.25" x14ac:dyDescent="0.25">
      <c r="B183" s="14"/>
      <c r="C183" s="9" t="s">
        <v>268</v>
      </c>
      <c r="D183" s="10" t="s">
        <v>572</v>
      </c>
      <c r="E183" s="10" t="s">
        <v>573</v>
      </c>
      <c r="F183" s="10" t="s">
        <v>574</v>
      </c>
      <c r="G183" s="10" t="s">
        <v>575</v>
      </c>
      <c r="H183" s="10" t="s">
        <v>576</v>
      </c>
      <c r="I183" s="11" t="s">
        <v>578</v>
      </c>
      <c r="J183" s="12">
        <v>90000</v>
      </c>
      <c r="K183" s="12">
        <f>J183*17</f>
        <v>1530000</v>
      </c>
      <c r="L183" s="11">
        <v>45971</v>
      </c>
    </row>
    <row r="184" spans="2:16" s="7" customFormat="1" ht="37.5" x14ac:dyDescent="0.25">
      <c r="B184" s="10" t="s">
        <v>579</v>
      </c>
      <c r="C184" s="9" t="s">
        <v>580</v>
      </c>
      <c r="D184" s="10" t="s">
        <v>581</v>
      </c>
      <c r="E184" s="10" t="s">
        <v>582</v>
      </c>
      <c r="F184" s="10" t="s">
        <v>583</v>
      </c>
      <c r="G184" s="10" t="s">
        <v>584</v>
      </c>
      <c r="H184" s="10" t="s">
        <v>585</v>
      </c>
      <c r="I184" s="11" t="s">
        <v>586</v>
      </c>
      <c r="J184" s="12">
        <v>33391.01</v>
      </c>
      <c r="K184" s="12">
        <f t="shared" si="2"/>
        <v>400692.12</v>
      </c>
      <c r="L184" s="11">
        <v>45783</v>
      </c>
    </row>
    <row r="185" spans="2:16" s="7" customFormat="1" ht="56.25" x14ac:dyDescent="0.25">
      <c r="B185" s="8" t="s">
        <v>587</v>
      </c>
      <c r="C185" s="9" t="s">
        <v>588</v>
      </c>
      <c r="D185" s="10" t="s">
        <v>82</v>
      </c>
      <c r="E185" s="10" t="s">
        <v>68</v>
      </c>
      <c r="F185" s="10" t="s">
        <v>69</v>
      </c>
      <c r="G185" s="10" t="s">
        <v>70</v>
      </c>
      <c r="H185" s="10" t="s">
        <v>589</v>
      </c>
      <c r="I185" s="11" t="s">
        <v>590</v>
      </c>
      <c r="J185" s="12">
        <v>8380</v>
      </c>
      <c r="K185" s="12">
        <f t="shared" si="2"/>
        <v>100560</v>
      </c>
      <c r="L185" s="11">
        <v>45839</v>
      </c>
    </row>
    <row r="186" spans="2:16" s="7" customFormat="1" ht="56.25" x14ac:dyDescent="0.25">
      <c r="B186" s="13"/>
      <c r="C186" s="9" t="s">
        <v>591</v>
      </c>
      <c r="D186" s="10" t="s">
        <v>82</v>
      </c>
      <c r="E186" s="10" t="s">
        <v>68</v>
      </c>
      <c r="F186" s="10" t="s">
        <v>69</v>
      </c>
      <c r="G186" s="10" t="s">
        <v>70</v>
      </c>
      <c r="H186" s="10" t="s">
        <v>589</v>
      </c>
      <c r="I186" s="11" t="s">
        <v>590</v>
      </c>
      <c r="J186" s="12">
        <v>28130</v>
      </c>
      <c r="K186" s="12">
        <f t="shared" si="2"/>
        <v>337560</v>
      </c>
      <c r="L186" s="11">
        <v>45839</v>
      </c>
    </row>
    <row r="187" spans="2:16" s="7" customFormat="1" ht="56.25" x14ac:dyDescent="0.25">
      <c r="B187" s="14"/>
      <c r="C187" s="9" t="s">
        <v>592</v>
      </c>
      <c r="D187" s="10" t="s">
        <v>82</v>
      </c>
      <c r="E187" s="10" t="s">
        <v>68</v>
      </c>
      <c r="F187" s="10" t="s">
        <v>69</v>
      </c>
      <c r="G187" s="10" t="s">
        <v>70</v>
      </c>
      <c r="H187" s="10" t="s">
        <v>589</v>
      </c>
      <c r="I187" s="11" t="s">
        <v>593</v>
      </c>
      <c r="J187" s="12">
        <v>35760</v>
      </c>
      <c r="K187" s="12">
        <f>J187*17</f>
        <v>607920</v>
      </c>
      <c r="L187" s="11">
        <v>45989</v>
      </c>
    </row>
    <row r="188" spans="2:16" s="7" customFormat="1" ht="56.25" x14ac:dyDescent="0.25">
      <c r="B188" s="10" t="s">
        <v>594</v>
      </c>
      <c r="C188" s="9" t="s">
        <v>595</v>
      </c>
      <c r="D188" s="10" t="s">
        <v>246</v>
      </c>
      <c r="E188" s="10" t="s">
        <v>247</v>
      </c>
      <c r="F188" s="10" t="s">
        <v>248</v>
      </c>
      <c r="G188" s="10" t="s">
        <v>249</v>
      </c>
      <c r="H188" s="10" t="s">
        <v>596</v>
      </c>
      <c r="I188" s="11" t="s">
        <v>597</v>
      </c>
      <c r="J188" s="12">
        <v>5000</v>
      </c>
      <c r="K188" s="12">
        <f t="shared" si="2"/>
        <v>60000</v>
      </c>
      <c r="L188" s="11">
        <v>45804</v>
      </c>
    </row>
    <row r="189" spans="2:16" s="7" customFormat="1" ht="37.5" x14ac:dyDescent="0.25">
      <c r="B189" s="10" t="s">
        <v>598</v>
      </c>
      <c r="C189" s="9" t="s">
        <v>599</v>
      </c>
      <c r="D189" s="10" t="s">
        <v>600</v>
      </c>
      <c r="E189" s="10" t="s">
        <v>601</v>
      </c>
      <c r="F189" s="10" t="s">
        <v>602</v>
      </c>
      <c r="G189" s="10" t="s">
        <v>603</v>
      </c>
      <c r="H189" s="10" t="s">
        <v>604</v>
      </c>
      <c r="I189" s="11" t="s">
        <v>605</v>
      </c>
      <c r="J189" s="12">
        <v>22000</v>
      </c>
      <c r="K189" s="12">
        <f t="shared" si="2"/>
        <v>264000</v>
      </c>
      <c r="L189" s="11">
        <v>45870</v>
      </c>
    </row>
    <row r="190" spans="2:16" s="7" customFormat="1" ht="56.25" x14ac:dyDescent="0.25">
      <c r="B190" s="8" t="s">
        <v>606</v>
      </c>
      <c r="C190" s="9" t="s">
        <v>607</v>
      </c>
      <c r="D190" s="10" t="s">
        <v>82</v>
      </c>
      <c r="E190" s="10" t="s">
        <v>68</v>
      </c>
      <c r="F190" s="10" t="s">
        <v>69</v>
      </c>
      <c r="G190" s="10" t="s">
        <v>70</v>
      </c>
      <c r="H190" s="10" t="s">
        <v>608</v>
      </c>
      <c r="I190" s="11" t="s">
        <v>609</v>
      </c>
      <c r="J190" s="12">
        <v>3569.51</v>
      </c>
      <c r="K190" s="12">
        <f>J190*12</f>
        <v>42834.12</v>
      </c>
      <c r="L190" s="11">
        <v>45853</v>
      </c>
    </row>
    <row r="191" spans="2:16" s="7" customFormat="1" ht="56.25" x14ac:dyDescent="0.25">
      <c r="B191" s="13"/>
      <c r="C191" s="9" t="s">
        <v>610</v>
      </c>
      <c r="D191" s="10" t="s">
        <v>82</v>
      </c>
      <c r="E191" s="10" t="s">
        <v>68</v>
      </c>
      <c r="F191" s="10" t="s">
        <v>69</v>
      </c>
      <c r="G191" s="10" t="s">
        <v>70</v>
      </c>
      <c r="H191" s="10" t="s">
        <v>608</v>
      </c>
      <c r="I191" s="11" t="s">
        <v>609</v>
      </c>
      <c r="J191" s="12">
        <v>5912.95</v>
      </c>
      <c r="K191" s="12">
        <f>J191*12</f>
        <v>70955.399999999994</v>
      </c>
      <c r="L191" s="11">
        <v>45934</v>
      </c>
    </row>
    <row r="192" spans="2:16" s="7" customFormat="1" ht="56.25" x14ac:dyDescent="0.25">
      <c r="B192" s="14"/>
      <c r="C192" s="9" t="s">
        <v>611</v>
      </c>
      <c r="D192" s="10" t="s">
        <v>82</v>
      </c>
      <c r="E192" s="10" t="s">
        <v>68</v>
      </c>
      <c r="F192" s="10" t="s">
        <v>69</v>
      </c>
      <c r="G192" s="10" t="s">
        <v>70</v>
      </c>
      <c r="H192" s="10" t="s">
        <v>608</v>
      </c>
      <c r="I192" s="11" t="s">
        <v>612</v>
      </c>
      <c r="J192" s="12">
        <v>5696.54</v>
      </c>
      <c r="K192" s="12">
        <f>J192*12</f>
        <v>68358.48</v>
      </c>
      <c r="L192" s="11">
        <v>45992</v>
      </c>
    </row>
    <row r="193" spans="2:12" s="7" customFormat="1" ht="75" x14ac:dyDescent="0.25">
      <c r="B193" s="10" t="s">
        <v>613</v>
      </c>
      <c r="C193" s="9" t="s">
        <v>614</v>
      </c>
      <c r="D193" s="10" t="s">
        <v>615</v>
      </c>
      <c r="E193" s="10" t="s">
        <v>616</v>
      </c>
      <c r="F193" s="10" t="s">
        <v>617</v>
      </c>
      <c r="G193" s="10" t="s">
        <v>618</v>
      </c>
      <c r="H193" s="10" t="s">
        <v>619</v>
      </c>
      <c r="I193" s="11" t="s">
        <v>620</v>
      </c>
      <c r="J193" s="12">
        <v>3300</v>
      </c>
      <c r="K193" s="12">
        <f>J193*12</f>
        <v>39600</v>
      </c>
      <c r="L193" s="11">
        <v>45884</v>
      </c>
    </row>
    <row r="194" spans="2:12" s="7" customFormat="1" ht="56.25" x14ac:dyDescent="0.25">
      <c r="B194" s="10" t="s">
        <v>621</v>
      </c>
      <c r="C194" s="9" t="s">
        <v>622</v>
      </c>
      <c r="D194" s="10" t="s">
        <v>623</v>
      </c>
      <c r="E194" s="10" t="s">
        <v>624</v>
      </c>
      <c r="F194" s="10" t="s">
        <v>625</v>
      </c>
      <c r="G194" s="10" t="s">
        <v>626</v>
      </c>
      <c r="H194" s="10" t="s">
        <v>627</v>
      </c>
      <c r="I194" s="11" t="s">
        <v>628</v>
      </c>
      <c r="J194" s="12">
        <v>29900</v>
      </c>
      <c r="K194" s="12">
        <v>29900</v>
      </c>
      <c r="L194" s="11">
        <v>45905</v>
      </c>
    </row>
    <row r="195" spans="2:12" s="7" customFormat="1" ht="56.25" x14ac:dyDescent="0.25">
      <c r="B195" s="10" t="s">
        <v>629</v>
      </c>
      <c r="C195" s="9" t="s">
        <v>630</v>
      </c>
      <c r="D195" s="10" t="s">
        <v>631</v>
      </c>
      <c r="E195" s="10" t="s">
        <v>632</v>
      </c>
      <c r="F195" s="10" t="s">
        <v>633</v>
      </c>
      <c r="G195" s="10" t="s">
        <v>634</v>
      </c>
      <c r="H195" s="10" t="s">
        <v>635</v>
      </c>
      <c r="I195" s="11" t="s">
        <v>636</v>
      </c>
      <c r="J195" s="12">
        <v>6000</v>
      </c>
      <c r="K195" s="12">
        <v>12000</v>
      </c>
      <c r="L195" s="11">
        <v>45936</v>
      </c>
    </row>
    <row r="196" spans="2:12" s="7" customFormat="1" ht="56.25" x14ac:dyDescent="0.25">
      <c r="B196" s="10" t="s">
        <v>637</v>
      </c>
      <c r="C196" s="9" t="s">
        <v>638</v>
      </c>
      <c r="D196" s="10" t="s">
        <v>639</v>
      </c>
      <c r="E196" s="10" t="s">
        <v>640</v>
      </c>
      <c r="F196" s="10" t="s">
        <v>641</v>
      </c>
      <c r="G196" s="10" t="s">
        <v>642</v>
      </c>
      <c r="H196" s="10" t="s">
        <v>643</v>
      </c>
      <c r="I196" s="11" t="s">
        <v>644</v>
      </c>
      <c r="J196" s="12">
        <v>2600</v>
      </c>
      <c r="K196" s="12">
        <f>J196*6</f>
        <v>15600</v>
      </c>
      <c r="L196" s="11">
        <v>45912</v>
      </c>
    </row>
    <row r="197" spans="2:12" s="7" customFormat="1" ht="75" x14ac:dyDescent="0.25">
      <c r="B197" s="10" t="s">
        <v>645</v>
      </c>
      <c r="C197" s="9" t="s">
        <v>646</v>
      </c>
      <c r="D197" s="10" t="s">
        <v>647</v>
      </c>
      <c r="E197" s="10" t="s">
        <v>648</v>
      </c>
      <c r="F197" s="10" t="s">
        <v>649</v>
      </c>
      <c r="G197" s="10" t="s">
        <v>650</v>
      </c>
      <c r="H197" s="10" t="s">
        <v>651</v>
      </c>
      <c r="I197" s="11" t="s">
        <v>309</v>
      </c>
      <c r="J197" s="12">
        <v>30450</v>
      </c>
      <c r="K197" s="12">
        <f>J197*8</f>
        <v>243600</v>
      </c>
      <c r="L197" s="11">
        <v>45952</v>
      </c>
    </row>
    <row r="198" spans="2:12" s="7" customFormat="1" ht="56.25" x14ac:dyDescent="0.25">
      <c r="B198" s="10" t="s">
        <v>652</v>
      </c>
      <c r="C198" s="9" t="s">
        <v>653</v>
      </c>
      <c r="D198" s="10" t="s">
        <v>654</v>
      </c>
      <c r="E198" s="10" t="s">
        <v>655</v>
      </c>
      <c r="F198" s="10" t="s">
        <v>656</v>
      </c>
      <c r="G198" s="10" t="s">
        <v>657</v>
      </c>
      <c r="H198" s="10" t="s">
        <v>658</v>
      </c>
      <c r="I198" s="11" t="s">
        <v>659</v>
      </c>
      <c r="J198" s="12">
        <v>3392.91</v>
      </c>
      <c r="K198" s="12">
        <f>J198*8</f>
        <v>27143.279999999999</v>
      </c>
      <c r="L198" s="11">
        <v>45958</v>
      </c>
    </row>
    <row r="199" spans="2:12" s="7" customFormat="1" ht="37.5" x14ac:dyDescent="0.25">
      <c r="B199" s="8" t="s">
        <v>660</v>
      </c>
      <c r="C199" s="9" t="s">
        <v>661</v>
      </c>
      <c r="D199" s="10" t="s">
        <v>647</v>
      </c>
      <c r="E199" s="10" t="s">
        <v>648</v>
      </c>
      <c r="F199" s="10" t="s">
        <v>649</v>
      </c>
      <c r="G199" s="10" t="s">
        <v>650</v>
      </c>
      <c r="H199" s="10" t="s">
        <v>662</v>
      </c>
      <c r="I199" s="11" t="s">
        <v>663</v>
      </c>
      <c r="J199" s="12">
        <v>37000</v>
      </c>
      <c r="K199" s="12">
        <f>J199*8</f>
        <v>296000</v>
      </c>
      <c r="L199" s="11">
        <v>45901</v>
      </c>
    </row>
    <row r="200" spans="2:12" s="7" customFormat="1" ht="37.5" x14ac:dyDescent="0.25">
      <c r="B200" s="13"/>
      <c r="C200" s="9" t="s">
        <v>664</v>
      </c>
      <c r="D200" s="10" t="s">
        <v>647</v>
      </c>
      <c r="E200" s="10" t="s">
        <v>648</v>
      </c>
      <c r="F200" s="10" t="s">
        <v>649</v>
      </c>
      <c r="G200" s="10" t="s">
        <v>650</v>
      </c>
      <c r="H200" s="10" t="s">
        <v>662</v>
      </c>
      <c r="I200" s="11" t="s">
        <v>663</v>
      </c>
      <c r="J200" s="12">
        <v>71000</v>
      </c>
      <c r="K200" s="12">
        <f>J200*8</f>
        <v>568000</v>
      </c>
      <c r="L200" s="11">
        <v>45912</v>
      </c>
    </row>
    <row r="201" spans="2:12" s="7" customFormat="1" ht="37.5" x14ac:dyDescent="0.25">
      <c r="B201" s="14"/>
      <c r="C201" s="9" t="s">
        <v>665</v>
      </c>
      <c r="D201" s="10" t="s">
        <v>647</v>
      </c>
      <c r="E201" s="10" t="s">
        <v>648</v>
      </c>
      <c r="F201" s="10" t="s">
        <v>649</v>
      </c>
      <c r="G201" s="10" t="s">
        <v>650</v>
      </c>
      <c r="H201" s="10" t="s">
        <v>662</v>
      </c>
      <c r="I201" s="11" t="s">
        <v>663</v>
      </c>
      <c r="J201" s="12">
        <v>79000</v>
      </c>
      <c r="K201" s="12">
        <f>J201*8</f>
        <v>632000</v>
      </c>
      <c r="L201" s="11">
        <v>45933</v>
      </c>
    </row>
    <row r="202" spans="2:12" s="7" customFormat="1" ht="37.5" x14ac:dyDescent="0.25">
      <c r="B202" s="10" t="s">
        <v>666</v>
      </c>
      <c r="C202" s="9" t="s">
        <v>667</v>
      </c>
      <c r="D202" s="10" t="s">
        <v>668</v>
      </c>
      <c r="E202" s="10" t="s">
        <v>669</v>
      </c>
      <c r="F202" s="10" t="s">
        <v>670</v>
      </c>
      <c r="G202" s="10" t="s">
        <v>671</v>
      </c>
      <c r="H202" s="10" t="s">
        <v>672</v>
      </c>
      <c r="I202" s="11" t="s">
        <v>673</v>
      </c>
      <c r="J202" s="12">
        <v>25000</v>
      </c>
      <c r="K202" s="12">
        <f>J202*6</f>
        <v>150000</v>
      </c>
      <c r="L202" s="11">
        <v>45658</v>
      </c>
    </row>
    <row r="203" spans="2:12" s="7" customFormat="1" ht="56.25" x14ac:dyDescent="0.25">
      <c r="B203" s="8" t="s">
        <v>674</v>
      </c>
      <c r="C203" s="9" t="s">
        <v>675</v>
      </c>
      <c r="D203" s="10" t="s">
        <v>647</v>
      </c>
      <c r="E203" s="10" t="s">
        <v>648</v>
      </c>
      <c r="F203" s="10" t="s">
        <v>649</v>
      </c>
      <c r="G203" s="10" t="s">
        <v>650</v>
      </c>
      <c r="H203" s="10" t="s">
        <v>676</v>
      </c>
      <c r="I203" s="11" t="s">
        <v>64</v>
      </c>
      <c r="J203" s="12">
        <v>7000</v>
      </c>
      <c r="K203" s="12">
        <f>J203*7</f>
        <v>49000</v>
      </c>
      <c r="L203" s="11">
        <v>45989</v>
      </c>
    </row>
    <row r="204" spans="2:12" s="7" customFormat="1" ht="56.25" x14ac:dyDescent="0.25">
      <c r="B204" s="14"/>
      <c r="C204" s="9" t="s">
        <v>677</v>
      </c>
      <c r="D204" s="10" t="s">
        <v>647</v>
      </c>
      <c r="E204" s="10" t="s">
        <v>648</v>
      </c>
      <c r="F204" s="10" t="s">
        <v>649</v>
      </c>
      <c r="G204" s="10" t="s">
        <v>650</v>
      </c>
      <c r="H204" s="10" t="s">
        <v>676</v>
      </c>
      <c r="I204" s="11" t="s">
        <v>678</v>
      </c>
      <c r="J204" s="12">
        <v>11200</v>
      </c>
      <c r="K204" s="12">
        <f>J204*4</f>
        <v>44800</v>
      </c>
      <c r="L204" s="11">
        <v>46078</v>
      </c>
    </row>
    <row r="205" spans="2:12" s="7" customFormat="1" ht="56.25" x14ac:dyDescent="0.25">
      <c r="B205" s="10" t="s">
        <v>679</v>
      </c>
      <c r="C205" s="9" t="s">
        <v>680</v>
      </c>
      <c r="D205" s="10" t="s">
        <v>681</v>
      </c>
      <c r="E205" s="10" t="s">
        <v>682</v>
      </c>
      <c r="F205" s="10" t="s">
        <v>683</v>
      </c>
      <c r="G205" s="10" t="s">
        <v>684</v>
      </c>
      <c r="H205" s="10" t="s">
        <v>685</v>
      </c>
      <c r="I205" s="11" t="s">
        <v>686</v>
      </c>
      <c r="J205" s="12">
        <v>11341.2</v>
      </c>
      <c r="K205" s="12">
        <f>J205*7</f>
        <v>79388.400000000009</v>
      </c>
      <c r="L205" s="11">
        <v>46001</v>
      </c>
    </row>
    <row r="206" spans="2:12" s="7" customFormat="1" ht="37.5" x14ac:dyDescent="0.25">
      <c r="B206" s="10">
        <v>63</v>
      </c>
      <c r="C206" s="9" t="s">
        <v>687</v>
      </c>
      <c r="D206" s="10" t="s">
        <v>488</v>
      </c>
      <c r="E206" s="10" t="s">
        <v>489</v>
      </c>
      <c r="F206" s="10" t="s">
        <v>490</v>
      </c>
      <c r="G206" s="10" t="s">
        <v>491</v>
      </c>
      <c r="H206" s="10" t="s">
        <v>688</v>
      </c>
      <c r="I206" s="11" t="s">
        <v>689</v>
      </c>
      <c r="J206" s="12">
        <v>14500</v>
      </c>
      <c r="K206" s="12">
        <v>14500</v>
      </c>
      <c r="L206" s="11">
        <v>46024</v>
      </c>
    </row>
    <row r="207" spans="2:12" s="7" customFormat="1" x14ac:dyDescent="0.25">
      <c r="C207" s="17"/>
      <c r="D207" s="1"/>
      <c r="J207" s="1"/>
      <c r="K207" s="1"/>
    </row>
    <row r="208" spans="2:12" s="7" customFormat="1" x14ac:dyDescent="0.25">
      <c r="C208" s="17"/>
      <c r="I208" s="15"/>
      <c r="J208" s="16"/>
      <c r="K208" s="16"/>
      <c r="L208" s="15"/>
    </row>
    <row r="209" spans="3:65" x14ac:dyDescent="0.25">
      <c r="D209" s="18" t="s">
        <v>690</v>
      </c>
      <c r="E209" s="19"/>
      <c r="F209" s="19"/>
      <c r="G209" s="19"/>
    </row>
    <row r="210" spans="3:65" x14ac:dyDescent="0.25">
      <c r="D210" s="18" t="s">
        <v>691</v>
      </c>
      <c r="E210" s="20"/>
      <c r="F210" s="20"/>
      <c r="G210" s="20"/>
    </row>
    <row r="211" spans="3:65" x14ac:dyDescent="0.25">
      <c r="D211" s="18" t="s">
        <v>692</v>
      </c>
      <c r="E211" s="20"/>
      <c r="F211" s="20"/>
      <c r="G211" s="20"/>
    </row>
    <row r="213" spans="3:65" s="7" customFormat="1" x14ac:dyDescent="0.25">
      <c r="C213" s="17"/>
      <c r="D213" s="1"/>
      <c r="H213" s="21" t="s">
        <v>693</v>
      </c>
      <c r="J213" s="1"/>
      <c r="K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row>
    <row r="214" spans="3:65" s="7" customFormat="1" x14ac:dyDescent="0.25">
      <c r="C214" s="17"/>
      <c r="D214" s="1"/>
      <c r="H214" s="21" t="s">
        <v>694</v>
      </c>
      <c r="J214" s="1"/>
      <c r="K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row>
    <row r="215" spans="3:65" x14ac:dyDescent="0.25">
      <c r="H215" s="21" t="s">
        <v>695</v>
      </c>
    </row>
    <row r="613" spans="2:65" s="7" customFormat="1" x14ac:dyDescent="0.25">
      <c r="B613" s="1"/>
      <c r="C613" s="17"/>
      <c r="D613" s="1"/>
      <c r="H613" s="7">
        <v>56</v>
      </c>
      <c r="J613" s="1"/>
      <c r="K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row>
  </sheetData>
  <mergeCells count="50">
    <mergeCell ref="B199:B201"/>
    <mergeCell ref="B203:B204"/>
    <mergeCell ref="B171:B172"/>
    <mergeCell ref="B173:B174"/>
    <mergeCell ref="B176:B178"/>
    <mergeCell ref="B182:B183"/>
    <mergeCell ref="B185:B187"/>
    <mergeCell ref="B190:B192"/>
    <mergeCell ref="B156:B157"/>
    <mergeCell ref="B158:B159"/>
    <mergeCell ref="B160:B162"/>
    <mergeCell ref="B163:B164"/>
    <mergeCell ref="B166:B168"/>
    <mergeCell ref="B169:B170"/>
    <mergeCell ref="B135:B140"/>
    <mergeCell ref="B141:B144"/>
    <mergeCell ref="B145:B147"/>
    <mergeCell ref="B148:B149"/>
    <mergeCell ref="B150:B152"/>
    <mergeCell ref="B153:B155"/>
    <mergeCell ref="B114:B116"/>
    <mergeCell ref="B117:B119"/>
    <mergeCell ref="B121:B122"/>
    <mergeCell ref="B123:B126"/>
    <mergeCell ref="B127:B130"/>
    <mergeCell ref="B131:B134"/>
    <mergeCell ref="B80:B83"/>
    <mergeCell ref="B84:B88"/>
    <mergeCell ref="B89:B94"/>
    <mergeCell ref="B95:B99"/>
    <mergeCell ref="B100:B103"/>
    <mergeCell ref="B104:B113"/>
    <mergeCell ref="B50:B55"/>
    <mergeCell ref="B56:B62"/>
    <mergeCell ref="B63:B66"/>
    <mergeCell ref="B67:B70"/>
    <mergeCell ref="B71:B74"/>
    <mergeCell ref="B75:B79"/>
    <mergeCell ref="B9:B17"/>
    <mergeCell ref="B18:B23"/>
    <mergeCell ref="B24:B31"/>
    <mergeCell ref="B32:B39"/>
    <mergeCell ref="B40:B44"/>
    <mergeCell ref="B45:B49"/>
    <mergeCell ref="C1:L1"/>
    <mergeCell ref="C2:L2"/>
    <mergeCell ref="M2:N2"/>
    <mergeCell ref="C3:L3"/>
    <mergeCell ref="M3:N3"/>
    <mergeCell ref="B5:B8"/>
  </mergeCells>
  <pageMargins left="0.511811024" right="0.511811024" top="0.78740157499999996" bottom="0.78740157499999996" header="0.31496062000000002" footer="0.31496062000000002"/>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03-2026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Prestação de contas - HEL</dc:creator>
  <cp:lastModifiedBy>Prestação de contas - HEL</cp:lastModifiedBy>
  <dcterms:created xsi:type="dcterms:W3CDTF">2026-04-06T12:50:29Z</dcterms:created>
  <dcterms:modified xsi:type="dcterms:W3CDTF">2026-04-06T12:53:33Z</dcterms:modified>
</cp:coreProperties>
</file>